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uthboundtourscc-my.sharepoint.com/personal/info_southboundtours_com/Documents/Southbound Tours/Southbound Sales/X-Door Intineraries/"/>
    </mc:Choice>
  </mc:AlternateContent>
  <xr:revisionPtr revIDLastSave="43" documentId="8_{65DCDC2F-00AB-4836-A69C-FA6127ABF120}" xr6:coauthVersionLast="47" xr6:coauthVersionMax="47" xr10:uidLastSave="{4DCA6A30-DC9B-49D8-87EB-DD2A36EF50DC}"/>
  <bookViews>
    <workbookView xWindow="-108" yWindow="-108" windowWidth="23256" windowHeight="13896" xr2:uid="{00000000-000D-0000-FFFF-FFFF00000000}"/>
  </bookViews>
  <sheets>
    <sheet name="2026 Till October  (2)" sheetId="3" r:id="rId1"/>
    <sheet name="2027 Till October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3" l="1"/>
  <c r="O68" i="3"/>
  <c r="N68" i="3"/>
  <c r="L68" i="3"/>
  <c r="M61" i="3"/>
  <c r="O61" i="3" s="1"/>
  <c r="L61" i="3"/>
  <c r="N61" i="3" s="1"/>
  <c r="M60" i="3"/>
  <c r="O60" i="3" s="1"/>
  <c r="L60" i="3"/>
  <c r="N60" i="3" s="1"/>
  <c r="N59" i="3"/>
  <c r="M59" i="3"/>
  <c r="O59" i="3" s="1"/>
  <c r="L59" i="3"/>
  <c r="M58" i="3"/>
  <c r="O58" i="3" s="1"/>
  <c r="L58" i="3"/>
  <c r="N58" i="3" s="1"/>
  <c r="M57" i="3"/>
  <c r="O57" i="3" s="1"/>
  <c r="L57" i="3"/>
  <c r="N57" i="3" s="1"/>
  <c r="N56" i="3"/>
  <c r="M56" i="3"/>
  <c r="O56" i="3" s="1"/>
  <c r="L56" i="3"/>
  <c r="M55" i="3"/>
  <c r="O55" i="3" s="1"/>
  <c r="L55" i="3"/>
  <c r="N55" i="3" s="1"/>
  <c r="M54" i="3"/>
  <c r="O54" i="3" s="1"/>
  <c r="L54" i="3"/>
  <c r="L63" i="3" s="1"/>
  <c r="M49" i="3"/>
  <c r="O49" i="3" s="1"/>
  <c r="L49" i="3"/>
  <c r="N49" i="3" s="1"/>
  <c r="M48" i="3"/>
  <c r="O48" i="3" s="1"/>
  <c r="L48" i="3"/>
  <c r="N48" i="3" s="1"/>
  <c r="N47" i="3"/>
  <c r="M47" i="3"/>
  <c r="O47" i="3" s="1"/>
  <c r="L47" i="3"/>
  <c r="M46" i="3"/>
  <c r="O46" i="3" s="1"/>
  <c r="L46" i="3"/>
  <c r="N46" i="3" s="1"/>
  <c r="M45" i="3"/>
  <c r="O45" i="3" s="1"/>
  <c r="L45" i="3"/>
  <c r="N45" i="3" s="1"/>
  <c r="N44" i="3"/>
  <c r="M44" i="3"/>
  <c r="O44" i="3" s="1"/>
  <c r="L44" i="3"/>
  <c r="M43" i="3"/>
  <c r="O43" i="3" s="1"/>
  <c r="L43" i="3"/>
  <c r="N43" i="3" s="1"/>
  <c r="M42" i="3"/>
  <c r="O42" i="3" s="1"/>
  <c r="L42" i="3"/>
  <c r="L51" i="3" s="1"/>
  <c r="O38" i="3"/>
  <c r="N38" i="3"/>
  <c r="M38" i="3"/>
  <c r="L38" i="3"/>
  <c r="O33" i="3"/>
  <c r="N33" i="3"/>
  <c r="M33" i="3"/>
  <c r="L33" i="3"/>
  <c r="N26" i="3"/>
  <c r="M26" i="3"/>
  <c r="O26" i="3" s="1"/>
  <c r="L26" i="3"/>
  <c r="M25" i="3"/>
  <c r="O25" i="3" s="1"/>
  <c r="L25" i="3"/>
  <c r="N25" i="3" s="1"/>
  <c r="M24" i="3"/>
  <c r="O24" i="3" s="1"/>
  <c r="L24" i="3"/>
  <c r="N24" i="3" s="1"/>
  <c r="N23" i="3"/>
  <c r="M23" i="3"/>
  <c r="M28" i="3" s="1"/>
  <c r="L23" i="3"/>
  <c r="M22" i="3"/>
  <c r="O22" i="3" s="1"/>
  <c r="L22" i="3"/>
  <c r="N22" i="3" s="1"/>
  <c r="N28" i="3" s="1"/>
  <c r="M16" i="3"/>
  <c r="O16" i="3" s="1"/>
  <c r="L16" i="3"/>
  <c r="N16" i="3" s="1"/>
  <c r="M14" i="3"/>
  <c r="O14" i="3" s="1"/>
  <c r="L14" i="3"/>
  <c r="N14" i="3" s="1"/>
  <c r="M12" i="3"/>
  <c r="O12" i="3" s="1"/>
  <c r="L12" i="3"/>
  <c r="N12" i="3" s="1"/>
  <c r="M10" i="3"/>
  <c r="O10" i="3" s="1"/>
  <c r="L10" i="3"/>
  <c r="N10" i="3" s="1"/>
  <c r="N18" i="3" s="1"/>
  <c r="O63" i="3" l="1"/>
  <c r="O18" i="3"/>
  <c r="O51" i="3"/>
  <c r="M51" i="3"/>
  <c r="M63" i="3"/>
  <c r="O23" i="3"/>
  <c r="O28" i="3" s="1"/>
  <c r="L18" i="3"/>
  <c r="L28" i="3"/>
  <c r="M18" i="3"/>
  <c r="N42" i="3"/>
  <c r="N51" i="3" s="1"/>
  <c r="N70" i="3" s="1"/>
  <c r="N54" i="3"/>
  <c r="N63" i="3" s="1"/>
  <c r="M67" i="3" l="1"/>
  <c r="M66" i="3"/>
  <c r="M68" i="3" s="1"/>
  <c r="M70" i="3" s="1"/>
  <c r="L70" i="3"/>
  <c r="O70" i="3"/>
  <c r="K16" i="2" l="1"/>
  <c r="L16" i="2" s="1"/>
  <c r="N16" i="2" s="1"/>
  <c r="O68" i="2"/>
  <c r="N68" i="2"/>
  <c r="L68" i="2"/>
  <c r="M61" i="2"/>
  <c r="O61" i="2" s="1"/>
  <c r="L61" i="2"/>
  <c r="N61" i="2" s="1"/>
  <c r="M60" i="2"/>
  <c r="O60" i="2" s="1"/>
  <c r="L60" i="2"/>
  <c r="N60" i="2" s="1"/>
  <c r="O59" i="2"/>
  <c r="N59" i="2"/>
  <c r="M59" i="2"/>
  <c r="L59" i="2"/>
  <c r="M58" i="2"/>
  <c r="O58" i="2" s="1"/>
  <c r="L58" i="2"/>
  <c r="N58" i="2" s="1"/>
  <c r="M57" i="2"/>
  <c r="O57" i="2" s="1"/>
  <c r="L57" i="2"/>
  <c r="N57" i="2" s="1"/>
  <c r="O56" i="2"/>
  <c r="N56" i="2"/>
  <c r="M56" i="2"/>
  <c r="L56" i="2"/>
  <c r="L63" i="2" s="1"/>
  <c r="M55" i="2"/>
  <c r="O55" i="2" s="1"/>
  <c r="L55" i="2"/>
  <c r="N55" i="2" s="1"/>
  <c r="M54" i="2"/>
  <c r="M63" i="2" s="1"/>
  <c r="L54" i="2"/>
  <c r="N54" i="2" s="1"/>
  <c r="M49" i="2"/>
  <c r="O49" i="2" s="1"/>
  <c r="L49" i="2"/>
  <c r="N49" i="2" s="1"/>
  <c r="M48" i="2"/>
  <c r="O48" i="2" s="1"/>
  <c r="L48" i="2"/>
  <c r="N48" i="2" s="1"/>
  <c r="O47" i="2"/>
  <c r="N47" i="2"/>
  <c r="M47" i="2"/>
  <c r="L47" i="2"/>
  <c r="M46" i="2"/>
  <c r="O46" i="2" s="1"/>
  <c r="L46" i="2"/>
  <c r="N46" i="2" s="1"/>
  <c r="M45" i="2"/>
  <c r="O45" i="2" s="1"/>
  <c r="L45" i="2"/>
  <c r="N45" i="2" s="1"/>
  <c r="O44" i="2"/>
  <c r="N44" i="2"/>
  <c r="M44" i="2"/>
  <c r="L44" i="2"/>
  <c r="L51" i="2" s="1"/>
  <c r="M43" i="2"/>
  <c r="O43" i="2" s="1"/>
  <c r="L43" i="2"/>
  <c r="N43" i="2" s="1"/>
  <c r="M42" i="2"/>
  <c r="M51" i="2" s="1"/>
  <c r="L42" i="2"/>
  <c r="N42" i="2" s="1"/>
  <c r="O38" i="2"/>
  <c r="N38" i="2"/>
  <c r="M38" i="2"/>
  <c r="L38" i="2"/>
  <c r="O33" i="2"/>
  <c r="N33" i="2"/>
  <c r="M33" i="2"/>
  <c r="L33" i="2"/>
  <c r="M26" i="2"/>
  <c r="O26" i="2" s="1"/>
  <c r="L26" i="2"/>
  <c r="N26" i="2" s="1"/>
  <c r="M25" i="2"/>
  <c r="O25" i="2" s="1"/>
  <c r="L25" i="2"/>
  <c r="N25" i="2" s="1"/>
  <c r="M24" i="2"/>
  <c r="O24" i="2" s="1"/>
  <c r="L24" i="2"/>
  <c r="N24" i="2" s="1"/>
  <c r="M23" i="2"/>
  <c r="O23" i="2" s="1"/>
  <c r="L23" i="2"/>
  <c r="M22" i="2"/>
  <c r="O22" i="2" s="1"/>
  <c r="L22" i="2"/>
  <c r="N22" i="2" s="1"/>
  <c r="M14" i="2"/>
  <c r="O14" i="2" s="1"/>
  <c r="L14" i="2"/>
  <c r="N14" i="2" s="1"/>
  <c r="M12" i="2"/>
  <c r="O12" i="2" s="1"/>
  <c r="L12" i="2"/>
  <c r="M10" i="2"/>
  <c r="L10" i="2"/>
  <c r="N10" i="2" s="1"/>
  <c r="O28" i="2" l="1"/>
  <c r="L28" i="2"/>
  <c r="M28" i="2"/>
  <c r="M16" i="2"/>
  <c r="O16" i="2" s="1"/>
  <c r="L18" i="2"/>
  <c r="N63" i="2"/>
  <c r="N51" i="2"/>
  <c r="O10" i="2"/>
  <c r="N23" i="2"/>
  <c r="N28" i="2" s="1"/>
  <c r="O42" i="2"/>
  <c r="O51" i="2" s="1"/>
  <c r="N12" i="2"/>
  <c r="N18" i="2" s="1"/>
  <c r="O54" i="2"/>
  <c r="O63" i="2" s="1"/>
  <c r="L70" i="2" l="1"/>
  <c r="N70" i="2"/>
  <c r="O18" i="2"/>
  <c r="M18" i="2"/>
  <c r="O70" i="2"/>
  <c r="M67" i="2" l="1"/>
  <c r="M66" i="2"/>
  <c r="M68" i="2" l="1"/>
  <c r="M70" i="2" s="1"/>
</calcChain>
</file>

<file path=xl/sharedStrings.xml><?xml version="1.0" encoding="utf-8"?>
<sst xmlns="http://schemas.openxmlformats.org/spreadsheetml/2006/main" count="362" uniqueCount="69">
  <si>
    <t>Quotation Summary</t>
  </si>
  <si>
    <t>Client Name</t>
  </si>
  <si>
    <t>Dates</t>
  </si>
  <si>
    <t>R / $</t>
  </si>
  <si>
    <t>Itinerary Name</t>
  </si>
  <si>
    <t>Start</t>
  </si>
  <si>
    <t>GUESTS</t>
  </si>
  <si>
    <t>End</t>
  </si>
  <si>
    <t>Consultant</t>
  </si>
  <si>
    <t>George Shavuka</t>
  </si>
  <si>
    <t>Date of Quote</t>
  </si>
  <si>
    <t>Length</t>
  </si>
  <si>
    <t>Days</t>
  </si>
  <si>
    <t>Reference</t>
  </si>
  <si>
    <t>ACCOMMODATION</t>
  </si>
  <si>
    <t>Date</t>
  </si>
  <si>
    <t>Nights</t>
  </si>
  <si>
    <t>Override</t>
  </si>
  <si>
    <t>Basis</t>
  </si>
  <si>
    <t>Price (USD)</t>
  </si>
  <si>
    <t>Price (ZAR)</t>
  </si>
  <si>
    <t>Total (USD)</t>
  </si>
  <si>
    <t>Total (ZAR)</t>
  </si>
  <si>
    <t>Com (USD)</t>
  </si>
  <si>
    <t>Com (ZAR)</t>
  </si>
  <si>
    <t>%</t>
  </si>
  <si>
    <t>Desert Hills Lodge</t>
  </si>
  <si>
    <t>D,B&amp;B</t>
  </si>
  <si>
    <t>Double Room</t>
  </si>
  <si>
    <t>Atlantic Garden Boutique Hotel</t>
  </si>
  <si>
    <t>B&amp;B</t>
  </si>
  <si>
    <t>Camp Kipwe</t>
  </si>
  <si>
    <t>Etosha Safari Lodge Gondwana Collection Namibia</t>
  </si>
  <si>
    <t>FLIGHTS</t>
  </si>
  <si>
    <t>Class</t>
  </si>
  <si>
    <t>Carrier</t>
  </si>
  <si>
    <t>Hosea Kutako International Airport [WDH]</t>
  </si>
  <si>
    <t>to</t>
  </si>
  <si>
    <t>Sossusvlei Airstrip</t>
  </si>
  <si>
    <t/>
  </si>
  <si>
    <t>Swakopmund Airport [SWP]</t>
  </si>
  <si>
    <t>Twyfelfontein Airstrip</t>
  </si>
  <si>
    <t>Ongava Airstrip</t>
  </si>
  <si>
    <t>BOATS</t>
  </si>
  <si>
    <t>Company</t>
  </si>
  <si>
    <t>CAR RENTALS</t>
  </si>
  <si>
    <t>Pick Up</t>
  </si>
  <si>
    <t>Category</t>
  </si>
  <si>
    <t>Includes</t>
  </si>
  <si>
    <t>TRANSFERS</t>
  </si>
  <si>
    <t>Code</t>
  </si>
  <si>
    <t>Services</t>
  </si>
  <si>
    <t>ACTIVITIES</t>
  </si>
  <si>
    <t>Sundowner Drive</t>
  </si>
  <si>
    <t>Desert Explorers Quad Biking 90min Tour</t>
  </si>
  <si>
    <t>Guided Nature Drive</t>
  </si>
  <si>
    <t>Twyfelfontein Rock Art</t>
  </si>
  <si>
    <t>Half Day Game Drive into Etosha</t>
  </si>
  <si>
    <t>Full Day Game Drive into Etosha</t>
  </si>
  <si>
    <t>MISCELLANEOUS</t>
  </si>
  <si>
    <t>TOTAL</t>
  </si>
  <si>
    <t>Guided Sossusvlei Excursion</t>
  </si>
  <si>
    <t>FI</t>
  </si>
  <si>
    <t>Desert Homestead Lodge</t>
  </si>
  <si>
    <t>Chalet</t>
  </si>
  <si>
    <t>10-Day Top Namibian Destinations Fly-in Safari</t>
  </si>
  <si>
    <t>Catamaran Charters - Incl transfers</t>
  </si>
  <si>
    <t>X-Door Commission</t>
  </si>
  <si>
    <t>Admin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</si>
</sst>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.00_ ;_ &quot;R&quot;\ * \-#,##0.00_ ;_ &quot;R&quot;\ * &quot;-&quot;??_ ;_ @_ "/>
    <numFmt numFmtId="165" formatCode="_-[$$-409]* #,##0.00_ ;_-[$$-409]* \-#,##0.00\ ;_-[$$-409]* &quot;-&quot;??_ ;_-@_ "/>
  </numFmts>
  <fonts count="3" x14ac:knownFonts="1"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9C4"/>
      </patternFill>
    </fill>
    <fill>
      <patternFill patternType="solid">
        <fgColor rgb="FFF2F2F2"/>
      </patternFill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0" borderId="0" xfId="0" applyNumberFormat="1"/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165" fontId="1" fillId="2" borderId="2" xfId="0" applyNumberFormat="1" applyFont="1" applyFill="1" applyBorder="1"/>
    <xf numFmtId="164" fontId="1" fillId="2" borderId="2" xfId="0" applyNumberFormat="1" applyFont="1" applyFill="1" applyBorder="1"/>
    <xf numFmtId="165" fontId="1" fillId="4" borderId="2" xfId="0" applyNumberFormat="1" applyFont="1" applyFill="1" applyBorder="1"/>
    <xf numFmtId="164" fontId="1" fillId="4" borderId="2" xfId="0" applyNumberFormat="1" applyFont="1" applyFill="1" applyBorder="1"/>
    <xf numFmtId="165" fontId="1" fillId="3" borderId="2" xfId="0" applyNumberFormat="1" applyFont="1" applyFill="1" applyBorder="1"/>
    <xf numFmtId="164" fontId="1" fillId="3" borderId="2" xfId="0" applyNumberFormat="1" applyFont="1" applyFill="1" applyBorder="1"/>
    <xf numFmtId="9" fontId="1" fillId="3" borderId="2" xfId="0" applyNumberFormat="1" applyFont="1" applyFill="1" applyBorder="1"/>
    <xf numFmtId="165" fontId="0" fillId="0" borderId="3" xfId="0" applyNumberFormat="1" applyBorder="1"/>
    <xf numFmtId="164" fontId="0" fillId="0" borderId="3" xfId="0" applyNumberFormat="1" applyBorder="1"/>
    <xf numFmtId="165" fontId="0" fillId="4" borderId="3" xfId="0" applyNumberFormat="1" applyFill="1" applyBorder="1"/>
    <xf numFmtId="164" fontId="0" fillId="4" borderId="3" xfId="0" applyNumberFormat="1" applyFill="1" applyBorder="1"/>
    <xf numFmtId="165" fontId="0" fillId="3" borderId="3" xfId="0" applyNumberFormat="1" applyFill="1" applyBorder="1"/>
    <xf numFmtId="164" fontId="0" fillId="3" borderId="3" xfId="0" applyNumberFormat="1" applyFill="1" applyBorder="1"/>
    <xf numFmtId="9" fontId="0" fillId="3" borderId="3" xfId="0" applyNumberFormat="1" applyFill="1" applyBorder="1"/>
    <xf numFmtId="0" fontId="0" fillId="3" borderId="4" xfId="0" applyFill="1" applyBorder="1"/>
    <xf numFmtId="0" fontId="0" fillId="0" borderId="5" xfId="0" applyBorder="1"/>
    <xf numFmtId="165" fontId="0" fillId="0" borderId="6" xfId="0" applyNumberFormat="1" applyBorder="1"/>
    <xf numFmtId="164" fontId="0" fillId="0" borderId="6" xfId="0" applyNumberFormat="1" applyBorder="1"/>
    <xf numFmtId="165" fontId="0" fillId="4" borderId="6" xfId="0" applyNumberFormat="1" applyFill="1" applyBorder="1"/>
    <xf numFmtId="164" fontId="0" fillId="4" borderId="6" xfId="0" applyNumberFormat="1" applyFill="1" applyBorder="1"/>
    <xf numFmtId="165" fontId="0" fillId="3" borderId="6" xfId="0" applyNumberFormat="1" applyFill="1" applyBorder="1"/>
    <xf numFmtId="164" fontId="0" fillId="3" borderId="6" xfId="0" applyNumberFormat="1" applyFill="1" applyBorder="1"/>
    <xf numFmtId="165" fontId="0" fillId="4" borderId="2" xfId="0" applyNumberFormat="1" applyFill="1" applyBorder="1"/>
    <xf numFmtId="164" fontId="0" fillId="4" borderId="2" xfId="0" applyNumberFormat="1" applyFill="1" applyBorder="1"/>
    <xf numFmtId="165" fontId="0" fillId="3" borderId="2" xfId="0" applyNumberFormat="1" applyFill="1" applyBorder="1"/>
    <xf numFmtId="164" fontId="0" fillId="3" borderId="2" xfId="0" applyNumberFormat="1" applyFill="1" applyBorder="1"/>
    <xf numFmtId="0" fontId="1" fillId="0" borderId="1" xfId="0" applyFont="1" applyBorder="1"/>
    <xf numFmtId="165" fontId="1" fillId="0" borderId="2" xfId="0" applyNumberFormat="1" applyFont="1" applyBorder="1"/>
    <xf numFmtId="164" fontId="1" fillId="0" borderId="2" xfId="0" applyNumberFormat="1" applyFont="1" applyBorder="1"/>
    <xf numFmtId="0" fontId="2" fillId="0" borderId="7" xfId="0" applyFont="1" applyBorder="1"/>
    <xf numFmtId="0" fontId="2" fillId="0" borderId="1" xfId="0" applyFont="1" applyBorder="1"/>
    <xf numFmtId="165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3" borderId="1" xfId="0" applyNumberFormat="1" applyFont="1" applyFill="1" applyBorder="1"/>
    <xf numFmtId="164" fontId="2" fillId="3" borderId="8" xfId="0" applyNumberFormat="1" applyFont="1" applyFill="1" applyBorder="1"/>
    <xf numFmtId="0" fontId="1" fillId="0" borderId="5" xfId="0" applyFont="1" applyBorder="1"/>
    <xf numFmtId="165" fontId="1" fillId="0" borderId="6" xfId="0" applyNumberFormat="1" applyFont="1" applyBorder="1"/>
    <xf numFmtId="164" fontId="1" fillId="0" borderId="6" xfId="0" applyNumberFormat="1" applyFont="1" applyBorder="1"/>
    <xf numFmtId="165" fontId="1" fillId="4" borderId="6" xfId="0" applyNumberFormat="1" applyFont="1" applyFill="1" applyBorder="1"/>
    <xf numFmtId="165" fontId="1" fillId="3" borderId="6" xfId="0" applyNumberFormat="1" applyFont="1" applyFill="1" applyBorder="1"/>
    <xf numFmtId="164" fontId="1" fillId="3" borderId="6" xfId="0" applyNumberFormat="1" applyFont="1" applyFill="1" applyBorder="1"/>
    <xf numFmtId="9" fontId="1" fillId="3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788F0-646A-49EF-864B-747802351A1A}">
  <dimension ref="A1:P70"/>
  <sheetViews>
    <sheetView tabSelected="1" workbookViewId="0">
      <selection activeCell="C6" sqref="C6"/>
    </sheetView>
  </sheetViews>
  <sheetFormatPr defaultRowHeight="13.8" x14ac:dyDescent="0.3"/>
  <cols>
    <col min="1" max="1" width="2.88671875" customWidth="1"/>
    <col min="2" max="2" width="23" customWidth="1"/>
    <col min="3" max="3" width="5.44140625" customWidth="1"/>
    <col min="4" max="4" width="20.33203125" customWidth="1"/>
    <col min="5" max="5" width="10.44140625" customWidth="1"/>
    <col min="6" max="6" width="7.33203125" customWidth="1"/>
    <col min="7" max="7" width="9.109375" customWidth="1"/>
    <col min="8" max="8" width="10.44140625" customWidth="1"/>
    <col min="9" max="9" width="6.109375" customWidth="1"/>
    <col min="10" max="10" width="16" hidden="1" customWidth="1"/>
    <col min="11" max="11" width="16" customWidth="1"/>
    <col min="12" max="12" width="16" hidden="1" customWidth="1"/>
    <col min="13" max="13" width="16" customWidth="1"/>
    <col min="14" max="15" width="16" hidden="1" customWidth="1"/>
    <col min="16" max="16" width="12" hidden="1" customWidth="1"/>
  </cols>
  <sheetData>
    <row r="1" spans="1:16" ht="15.6" x14ac:dyDescent="0.3">
      <c r="A1" s="2" t="s">
        <v>0</v>
      </c>
    </row>
    <row r="3" spans="1:16" x14ac:dyDescent="0.3">
      <c r="A3" s="3" t="s">
        <v>1</v>
      </c>
      <c r="G3" s="3" t="s">
        <v>2</v>
      </c>
      <c r="K3" s="3" t="s">
        <v>3</v>
      </c>
      <c r="L3" s="3">
        <v>6.1199999999999997E-2</v>
      </c>
    </row>
    <row r="4" spans="1:16" x14ac:dyDescent="0.3">
      <c r="A4" s="3" t="s">
        <v>4</v>
      </c>
      <c r="C4" t="s">
        <v>65</v>
      </c>
      <c r="G4" t="s">
        <v>5</v>
      </c>
    </row>
    <row r="5" spans="1:16" x14ac:dyDescent="0.3">
      <c r="A5" s="3" t="s">
        <v>6</v>
      </c>
      <c r="C5">
        <v>2</v>
      </c>
      <c r="G5" t="s">
        <v>7</v>
      </c>
      <c r="K5" s="3" t="s">
        <v>8</v>
      </c>
      <c r="M5" t="s">
        <v>9</v>
      </c>
      <c r="O5" t="s">
        <v>10</v>
      </c>
      <c r="P5" s="1">
        <v>46133</v>
      </c>
    </row>
    <row r="6" spans="1:16" x14ac:dyDescent="0.3">
      <c r="A6" s="3" t="s">
        <v>11</v>
      </c>
      <c r="C6">
        <v>10</v>
      </c>
      <c r="K6" s="3" t="s">
        <v>13</v>
      </c>
    </row>
    <row r="8" spans="1:16" x14ac:dyDescent="0.3">
      <c r="A8" s="4" t="s">
        <v>14</v>
      </c>
      <c r="B8" s="4"/>
      <c r="C8" s="4"/>
      <c r="D8" s="4"/>
      <c r="E8" s="4" t="s">
        <v>15</v>
      </c>
      <c r="F8" s="4" t="s">
        <v>16</v>
      </c>
      <c r="G8" s="4" t="s">
        <v>17</v>
      </c>
      <c r="H8" s="4" t="s">
        <v>18</v>
      </c>
      <c r="I8" s="4" t="s">
        <v>6</v>
      </c>
      <c r="J8" s="5" t="s">
        <v>19</v>
      </c>
      <c r="K8" s="6" t="s">
        <v>20</v>
      </c>
      <c r="L8" s="7" t="s">
        <v>21</v>
      </c>
      <c r="M8" s="8" t="s">
        <v>22</v>
      </c>
      <c r="N8" s="9" t="s">
        <v>23</v>
      </c>
      <c r="O8" s="10" t="s">
        <v>24</v>
      </c>
      <c r="P8" s="11" t="s">
        <v>25</v>
      </c>
    </row>
    <row r="9" spans="1:16" x14ac:dyDescent="0.3">
      <c r="A9" t="s">
        <v>63</v>
      </c>
      <c r="H9" t="s">
        <v>27</v>
      </c>
      <c r="J9" s="12"/>
      <c r="K9" s="13"/>
      <c r="L9" s="14"/>
      <c r="M9" s="15"/>
      <c r="N9" s="16"/>
      <c r="O9" s="17"/>
      <c r="P9" s="18"/>
    </row>
    <row r="10" spans="1:16" x14ac:dyDescent="0.3">
      <c r="B10" t="s">
        <v>64</v>
      </c>
      <c r="F10">
        <v>2</v>
      </c>
      <c r="I10">
        <v>2</v>
      </c>
      <c r="J10" s="12"/>
      <c r="K10" s="13">
        <v>3300</v>
      </c>
      <c r="L10" s="14">
        <f>(J10*I10*F10) + (K10*I10*F10*L3)</f>
        <v>807.83999999999992</v>
      </c>
      <c r="M10" s="15">
        <f>(J10*I10*F10/L3) + (K10*I10*F10)</f>
        <v>13200</v>
      </c>
      <c r="N10" s="16">
        <f>P10*L10</f>
        <v>0</v>
      </c>
      <c r="O10" s="17">
        <f>P10*M10</f>
        <v>0</v>
      </c>
      <c r="P10" s="18"/>
    </row>
    <row r="11" spans="1:16" x14ac:dyDescent="0.3">
      <c r="A11" t="s">
        <v>29</v>
      </c>
      <c r="H11" t="s">
        <v>30</v>
      </c>
      <c r="J11" s="12"/>
      <c r="K11" s="13"/>
      <c r="L11" s="14"/>
      <c r="M11" s="15"/>
      <c r="N11" s="16"/>
      <c r="O11" s="17"/>
      <c r="P11" s="18"/>
    </row>
    <row r="12" spans="1:16" x14ac:dyDescent="0.3">
      <c r="B12" t="s">
        <v>28</v>
      </c>
      <c r="F12">
        <v>2</v>
      </c>
      <c r="I12">
        <v>2</v>
      </c>
      <c r="J12" s="12"/>
      <c r="K12" s="13">
        <v>1500</v>
      </c>
      <c r="L12" s="14">
        <f>(J12*I12*F12) + (K12*I12*F12*L3)</f>
        <v>367.2</v>
      </c>
      <c r="M12" s="15">
        <f>(J12*I12*F12/L3) + (K12*I12*F12)</f>
        <v>6000</v>
      </c>
      <c r="N12" s="16">
        <f>P12*L12</f>
        <v>0</v>
      </c>
      <c r="O12" s="17">
        <f>P12*M12</f>
        <v>0</v>
      </c>
      <c r="P12" s="18"/>
    </row>
    <row r="13" spans="1:16" x14ac:dyDescent="0.3">
      <c r="A13" t="s">
        <v>31</v>
      </c>
      <c r="H13" t="s">
        <v>62</v>
      </c>
      <c r="J13" s="12"/>
      <c r="K13" s="13"/>
      <c r="L13" s="14"/>
      <c r="M13" s="15"/>
      <c r="N13" s="16"/>
      <c r="O13" s="17"/>
      <c r="P13" s="18"/>
    </row>
    <row r="14" spans="1:16" x14ac:dyDescent="0.3">
      <c r="B14" t="s">
        <v>28</v>
      </c>
      <c r="F14">
        <v>2</v>
      </c>
      <c r="I14">
        <v>2</v>
      </c>
      <c r="J14" s="12"/>
      <c r="K14" s="13">
        <v>9395</v>
      </c>
      <c r="L14" s="14">
        <f>(J14*I14*F14) + (K14*I14*F14*L3)</f>
        <v>2299.8959999999997</v>
      </c>
      <c r="M14" s="15">
        <f>(J14*I14*F14/L3) + (K14*I14*F14)</f>
        <v>37580</v>
      </c>
      <c r="N14" s="16">
        <f>P14*L14</f>
        <v>0</v>
      </c>
      <c r="O14" s="17">
        <f>P14*M14</f>
        <v>0</v>
      </c>
      <c r="P14" s="18"/>
    </row>
    <row r="15" spans="1:16" x14ac:dyDescent="0.3">
      <c r="A15" t="s">
        <v>32</v>
      </c>
      <c r="H15" t="s">
        <v>27</v>
      </c>
      <c r="J15" s="12"/>
      <c r="K15" s="13"/>
      <c r="L15" s="14"/>
      <c r="M15" s="15"/>
      <c r="N15" s="16"/>
      <c r="O15" s="17"/>
      <c r="P15" s="18"/>
    </row>
    <row r="16" spans="1:16" x14ac:dyDescent="0.3">
      <c r="B16" t="s">
        <v>28</v>
      </c>
      <c r="F16">
        <v>3</v>
      </c>
      <c r="I16">
        <v>2</v>
      </c>
      <c r="J16" s="12"/>
      <c r="K16" s="13">
        <f>3383+572</f>
        <v>3955</v>
      </c>
      <c r="L16" s="14">
        <f>(J16*I16*F16) + (K16*I16*F16*L3)</f>
        <v>1452.2759999999998</v>
      </c>
      <c r="M16" s="15">
        <f>(J16*I16*F16/L3) + (K16*I16*F16)</f>
        <v>23730</v>
      </c>
      <c r="N16" s="16">
        <f>P16*L16</f>
        <v>0</v>
      </c>
      <c r="O16" s="17">
        <f>P16*M16</f>
        <v>0</v>
      </c>
      <c r="P16" s="18"/>
    </row>
    <row r="17" spans="1:16" x14ac:dyDescent="0.3">
      <c r="A17" s="20"/>
      <c r="B17" s="20"/>
      <c r="C17" s="20"/>
      <c r="D17" s="20"/>
      <c r="E17" s="20"/>
      <c r="F17" s="20"/>
      <c r="G17" s="20"/>
      <c r="H17" s="20"/>
      <c r="I17" s="20"/>
      <c r="J17" s="21"/>
      <c r="K17" s="22"/>
      <c r="L17" s="23"/>
      <c r="M17" s="24"/>
      <c r="N17" s="25"/>
      <c r="O17" s="26"/>
      <c r="P17" s="19"/>
    </row>
    <row r="18" spans="1:16" x14ac:dyDescent="0.3">
      <c r="L18" s="27">
        <f>SUM(L8:L17)</f>
        <v>4927.2119999999995</v>
      </c>
      <c r="M18" s="28">
        <f>SUM(M8:M17)</f>
        <v>80510</v>
      </c>
      <c r="N18" s="29">
        <f>SUM(N8:N17)</f>
        <v>0</v>
      </c>
      <c r="O18" s="30">
        <f>SUM(O8:O17)</f>
        <v>0</v>
      </c>
    </row>
    <row r="20" spans="1:16" x14ac:dyDescent="0.3">
      <c r="A20" s="31" t="s">
        <v>33</v>
      </c>
      <c r="B20" s="31"/>
      <c r="C20" s="31"/>
      <c r="D20" s="31"/>
      <c r="E20" s="31" t="s">
        <v>15</v>
      </c>
      <c r="F20" s="31"/>
      <c r="G20" s="31" t="s">
        <v>34</v>
      </c>
      <c r="H20" s="31" t="s">
        <v>35</v>
      </c>
      <c r="I20" s="31" t="s">
        <v>6</v>
      </c>
      <c r="J20" s="32" t="s">
        <v>19</v>
      </c>
      <c r="K20" s="33" t="s">
        <v>20</v>
      </c>
      <c r="L20" s="7" t="s">
        <v>21</v>
      </c>
      <c r="M20" s="8" t="s">
        <v>22</v>
      </c>
      <c r="N20" s="9" t="s">
        <v>23</v>
      </c>
      <c r="O20" s="10" t="s">
        <v>24</v>
      </c>
      <c r="P20" s="11" t="s">
        <v>25</v>
      </c>
    </row>
    <row r="21" spans="1:16" x14ac:dyDescent="0.3">
      <c r="J21" s="12"/>
      <c r="K21" s="13"/>
      <c r="L21" s="14"/>
      <c r="M21" s="15"/>
      <c r="N21" s="16"/>
      <c r="O21" s="17"/>
      <c r="P21" s="18"/>
    </row>
    <row r="22" spans="1:16" x14ac:dyDescent="0.3">
      <c r="A22" t="s">
        <v>36</v>
      </c>
      <c r="C22" t="s">
        <v>37</v>
      </c>
      <c r="D22" t="s">
        <v>38</v>
      </c>
      <c r="G22" t="s">
        <v>39</v>
      </c>
      <c r="H22" t="s">
        <v>39</v>
      </c>
      <c r="I22">
        <v>2</v>
      </c>
      <c r="J22" s="12"/>
      <c r="K22" s="13">
        <v>11810</v>
      </c>
      <c r="L22" s="14">
        <f>(J22*I22) + (K22*I22*L3)</f>
        <v>1445.5439999999999</v>
      </c>
      <c r="M22" s="15">
        <f>(J22*I22/L3) + (K22*I22)</f>
        <v>23620</v>
      </c>
      <c r="N22" s="16">
        <f>P22*L22</f>
        <v>0</v>
      </c>
      <c r="O22" s="17">
        <f>P22*M22</f>
        <v>0</v>
      </c>
      <c r="P22" s="18"/>
    </row>
    <row r="23" spans="1:16" x14ac:dyDescent="0.3">
      <c r="A23" t="s">
        <v>38</v>
      </c>
      <c r="C23" t="s">
        <v>37</v>
      </c>
      <c r="D23" t="s">
        <v>40</v>
      </c>
      <c r="G23" t="s">
        <v>39</v>
      </c>
      <c r="H23" t="s">
        <v>39</v>
      </c>
      <c r="I23">
        <v>2</v>
      </c>
      <c r="J23" s="12"/>
      <c r="K23" s="13">
        <v>13780</v>
      </c>
      <c r="L23" s="14">
        <f>(J23*I23) + (K23*I23*L3)</f>
        <v>1686.672</v>
      </c>
      <c r="M23" s="15">
        <f>(J23*I23/L3) + (K23*I23)</f>
        <v>27560</v>
      </c>
      <c r="N23" s="16">
        <f>P23*L23</f>
        <v>0</v>
      </c>
      <c r="O23" s="17">
        <f>P23*M23</f>
        <v>0</v>
      </c>
      <c r="P23" s="18"/>
    </row>
    <row r="24" spans="1:16" x14ac:dyDescent="0.3">
      <c r="A24" t="s">
        <v>40</v>
      </c>
      <c r="C24" t="s">
        <v>37</v>
      </c>
      <c r="D24" t="s">
        <v>41</v>
      </c>
      <c r="G24" t="s">
        <v>39</v>
      </c>
      <c r="H24" t="s">
        <v>39</v>
      </c>
      <c r="I24">
        <v>2</v>
      </c>
      <c r="J24" s="12"/>
      <c r="K24" s="13">
        <v>11820</v>
      </c>
      <c r="L24" s="14">
        <f>(J24*I24) + (K24*I24*L3)</f>
        <v>1446.768</v>
      </c>
      <c r="M24" s="15">
        <f>(J24*I24/L3) + (K24*I24)</f>
        <v>23640</v>
      </c>
      <c r="N24" s="16">
        <f>P24*L24</f>
        <v>0</v>
      </c>
      <c r="O24" s="17">
        <f>P24*M24</f>
        <v>0</v>
      </c>
      <c r="P24" s="18"/>
    </row>
    <row r="25" spans="1:16" x14ac:dyDescent="0.3">
      <c r="A25" t="s">
        <v>41</v>
      </c>
      <c r="C25" t="s">
        <v>37</v>
      </c>
      <c r="D25" t="s">
        <v>42</v>
      </c>
      <c r="G25" t="s">
        <v>39</v>
      </c>
      <c r="H25" t="s">
        <v>39</v>
      </c>
      <c r="I25">
        <v>2</v>
      </c>
      <c r="J25" s="12"/>
      <c r="K25" s="13">
        <v>11210</v>
      </c>
      <c r="L25" s="14">
        <f>(J25*I25) + (K25*I25*L3)</f>
        <v>1372.104</v>
      </c>
      <c r="M25" s="15">
        <f>(J25*I25/L3) + (K25*I25)</f>
        <v>22420</v>
      </c>
      <c r="N25" s="16">
        <f>P25*L25</f>
        <v>0</v>
      </c>
      <c r="O25" s="17">
        <f>P25*M25</f>
        <v>0</v>
      </c>
      <c r="P25" s="18"/>
    </row>
    <row r="26" spans="1:16" x14ac:dyDescent="0.3">
      <c r="A26" t="s">
        <v>42</v>
      </c>
      <c r="C26" t="s">
        <v>37</v>
      </c>
      <c r="D26" t="s">
        <v>36</v>
      </c>
      <c r="G26" t="s">
        <v>39</v>
      </c>
      <c r="H26" t="s">
        <v>39</v>
      </c>
      <c r="I26">
        <v>2</v>
      </c>
      <c r="J26" s="12"/>
      <c r="K26" s="13">
        <v>20580</v>
      </c>
      <c r="L26" s="14">
        <f>(J26*I26) + (K26*I26*L3)</f>
        <v>2518.9919999999997</v>
      </c>
      <c r="M26" s="15">
        <f>(J26*I26/L3) + (K26*I26)</f>
        <v>41160</v>
      </c>
      <c r="N26" s="16">
        <f>P26*L26</f>
        <v>0</v>
      </c>
      <c r="O26" s="17">
        <f>P26*M26</f>
        <v>0</v>
      </c>
      <c r="P26" s="18"/>
    </row>
    <row r="27" spans="1:16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1"/>
      <c r="K27" s="22"/>
      <c r="L27" s="23"/>
      <c r="M27" s="24"/>
      <c r="N27" s="25"/>
      <c r="O27" s="26"/>
      <c r="P27" s="19"/>
    </row>
    <row r="28" spans="1:16" x14ac:dyDescent="0.3">
      <c r="L28" s="27">
        <f>SUM(L21:L27)</f>
        <v>8470.08</v>
      </c>
      <c r="M28" s="28">
        <f>SUM(M21:M27)</f>
        <v>138400</v>
      </c>
      <c r="N28" s="29">
        <f>SUM(N21:N27)</f>
        <v>0</v>
      </c>
      <c r="O28" s="30">
        <f>SUM(O21:O27)</f>
        <v>0</v>
      </c>
    </row>
    <row r="29" spans="1:16" hidden="1" x14ac:dyDescent="0.3"/>
    <row r="30" spans="1:16" hidden="1" x14ac:dyDescent="0.3">
      <c r="A30" s="31" t="s">
        <v>43</v>
      </c>
      <c r="B30" s="31"/>
      <c r="C30" s="31"/>
      <c r="D30" s="31"/>
      <c r="E30" s="31" t="s">
        <v>15</v>
      </c>
      <c r="F30" s="31"/>
      <c r="G30" s="31" t="s">
        <v>34</v>
      </c>
      <c r="H30" s="31" t="s">
        <v>44</v>
      </c>
      <c r="I30" s="31" t="s">
        <v>6</v>
      </c>
      <c r="J30" s="32" t="s">
        <v>19</v>
      </c>
      <c r="K30" s="33" t="s">
        <v>20</v>
      </c>
      <c r="L30" s="7" t="s">
        <v>21</v>
      </c>
      <c r="M30" s="8" t="s">
        <v>22</v>
      </c>
      <c r="N30" s="9" t="s">
        <v>23</v>
      </c>
      <c r="O30" s="10" t="s">
        <v>24</v>
      </c>
      <c r="P30" s="11" t="s">
        <v>25</v>
      </c>
    </row>
    <row r="31" spans="1:16" hidden="1" x14ac:dyDescent="0.3">
      <c r="J31" s="12"/>
      <c r="K31" s="13"/>
      <c r="L31" s="14"/>
      <c r="M31" s="15"/>
      <c r="N31" s="16"/>
      <c r="O31" s="17"/>
      <c r="P31" s="18"/>
    </row>
    <row r="32" spans="1:16" hidden="1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1"/>
      <c r="K32" s="22"/>
      <c r="L32" s="23"/>
      <c r="M32" s="24"/>
      <c r="N32" s="25"/>
      <c r="O32" s="26"/>
      <c r="P32" s="19"/>
    </row>
    <row r="33" spans="1:16" hidden="1" x14ac:dyDescent="0.3">
      <c r="L33" s="27">
        <f>SUM(L31:L32)</f>
        <v>0</v>
      </c>
      <c r="M33" s="28">
        <f>SUM(M31:M32)</f>
        <v>0</v>
      </c>
      <c r="N33" s="29">
        <f>SUM(N31:N32)</f>
        <v>0</v>
      </c>
      <c r="O33" s="30">
        <f>SUM(O31:O32)</f>
        <v>0</v>
      </c>
    </row>
    <row r="34" spans="1:16" hidden="1" x14ac:dyDescent="0.3"/>
    <row r="35" spans="1:16" hidden="1" x14ac:dyDescent="0.3">
      <c r="A35" s="31" t="s">
        <v>45</v>
      </c>
      <c r="B35" s="31"/>
      <c r="C35" s="31"/>
      <c r="D35" s="31" t="s">
        <v>46</v>
      </c>
      <c r="E35" s="31" t="s">
        <v>15</v>
      </c>
      <c r="F35" s="31"/>
      <c r="G35" s="31" t="s">
        <v>47</v>
      </c>
      <c r="H35" s="31" t="s">
        <v>48</v>
      </c>
      <c r="I35" s="31" t="s">
        <v>12</v>
      </c>
      <c r="J35" s="32" t="s">
        <v>19</v>
      </c>
      <c r="K35" s="33" t="s">
        <v>20</v>
      </c>
      <c r="L35" s="7" t="s">
        <v>21</v>
      </c>
      <c r="M35" s="8" t="s">
        <v>22</v>
      </c>
      <c r="N35" s="9" t="s">
        <v>23</v>
      </c>
      <c r="O35" s="10" t="s">
        <v>24</v>
      </c>
      <c r="P35" s="11" t="s">
        <v>25</v>
      </c>
    </row>
    <row r="36" spans="1:16" hidden="1" x14ac:dyDescent="0.3">
      <c r="J36" s="12"/>
      <c r="K36" s="13"/>
      <c r="L36" s="14"/>
      <c r="M36" s="15"/>
      <c r="N36" s="16"/>
      <c r="O36" s="17"/>
      <c r="P36" s="18"/>
    </row>
    <row r="37" spans="1:16" hidden="1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1"/>
      <c r="K37" s="22"/>
      <c r="L37" s="23"/>
      <c r="M37" s="24"/>
      <c r="N37" s="25"/>
      <c r="O37" s="26"/>
      <c r="P37" s="19"/>
    </row>
    <row r="38" spans="1:16" hidden="1" x14ac:dyDescent="0.3">
      <c r="L38" s="27">
        <f>SUM(L36:L37)</f>
        <v>0</v>
      </c>
      <c r="M38" s="28">
        <f>SUM(M36:M37)</f>
        <v>0</v>
      </c>
      <c r="N38" s="29">
        <f>SUM(N36:N37)</f>
        <v>0</v>
      </c>
      <c r="O38" s="30">
        <f>SUM(O36:O37)</f>
        <v>0</v>
      </c>
    </row>
    <row r="40" spans="1:16" x14ac:dyDescent="0.3">
      <c r="A40" s="31" t="s">
        <v>49</v>
      </c>
      <c r="B40" s="31"/>
      <c r="C40" s="31"/>
      <c r="D40" s="31"/>
      <c r="E40" s="31" t="s">
        <v>15</v>
      </c>
      <c r="F40" s="31"/>
      <c r="G40" s="31" t="s">
        <v>50</v>
      </c>
      <c r="H40" s="31" t="s">
        <v>48</v>
      </c>
      <c r="I40" s="31" t="s">
        <v>51</v>
      </c>
      <c r="J40" s="32" t="s">
        <v>19</v>
      </c>
      <c r="K40" s="33" t="s">
        <v>20</v>
      </c>
      <c r="L40" s="7" t="s">
        <v>21</v>
      </c>
      <c r="M40" s="8" t="s">
        <v>22</v>
      </c>
      <c r="N40" s="9" t="s">
        <v>23</v>
      </c>
      <c r="O40" s="10" t="s">
        <v>24</v>
      </c>
      <c r="P40" s="11" t="s">
        <v>25</v>
      </c>
    </row>
    <row r="41" spans="1:16" x14ac:dyDescent="0.3">
      <c r="J41" s="12"/>
      <c r="K41" s="13"/>
      <c r="L41" s="14"/>
      <c r="M41" s="15"/>
      <c r="N41" s="16"/>
      <c r="O41" s="17"/>
      <c r="P41" s="18"/>
    </row>
    <row r="42" spans="1:16" x14ac:dyDescent="0.3">
      <c r="A42" t="s">
        <v>38</v>
      </c>
      <c r="C42" t="s">
        <v>37</v>
      </c>
      <c r="D42" t="s">
        <v>26</v>
      </c>
      <c r="G42" t="s">
        <v>39</v>
      </c>
      <c r="I42">
        <v>2</v>
      </c>
      <c r="J42" s="12"/>
      <c r="K42" s="13">
        <v>700</v>
      </c>
      <c r="L42" s="14">
        <f>(J42*I42) + (K42*I42*L3)</f>
        <v>85.679999999999993</v>
      </c>
      <c r="M42" s="15">
        <f>(J42*I42/L3) + (K42*I42)</f>
        <v>1400</v>
      </c>
      <c r="N42" s="16">
        <f t="shared" ref="N42:N49" si="0">P42*L42</f>
        <v>0</v>
      </c>
      <c r="O42" s="17">
        <f t="shared" ref="O42:O49" si="1">P42*M42</f>
        <v>0</v>
      </c>
      <c r="P42" s="18"/>
    </row>
    <row r="43" spans="1:16" x14ac:dyDescent="0.3">
      <c r="A43" t="s">
        <v>26</v>
      </c>
      <c r="C43" t="s">
        <v>37</v>
      </c>
      <c r="D43" t="s">
        <v>38</v>
      </c>
      <c r="G43" t="s">
        <v>39</v>
      </c>
      <c r="I43">
        <v>2</v>
      </c>
      <c r="J43" s="12"/>
      <c r="K43" s="13">
        <v>700</v>
      </c>
      <c r="L43" s="14">
        <f>(J43*I43) + (K43*I43*L3)</f>
        <v>85.679999999999993</v>
      </c>
      <c r="M43" s="15">
        <f>(J43*I43/L3) + (K43*I43)</f>
        <v>1400</v>
      </c>
      <c r="N43" s="16">
        <f t="shared" si="0"/>
        <v>0</v>
      </c>
      <c r="O43" s="17">
        <f t="shared" si="1"/>
        <v>0</v>
      </c>
      <c r="P43" s="18"/>
    </row>
    <row r="44" spans="1:16" x14ac:dyDescent="0.3">
      <c r="A44" t="s">
        <v>40</v>
      </c>
      <c r="C44" t="s">
        <v>37</v>
      </c>
      <c r="D44" t="s">
        <v>29</v>
      </c>
      <c r="G44" t="s">
        <v>39</v>
      </c>
      <c r="I44">
        <v>2</v>
      </c>
      <c r="J44" s="12"/>
      <c r="K44" s="13">
        <v>400</v>
      </c>
      <c r="L44" s="14">
        <f>(J44*I44) + (K44*I44*L3)</f>
        <v>48.96</v>
      </c>
      <c r="M44" s="15">
        <f>(J44*I44/L3) + (K44*I44)</f>
        <v>800</v>
      </c>
      <c r="N44" s="16">
        <f t="shared" si="0"/>
        <v>0</v>
      </c>
      <c r="O44" s="17">
        <f t="shared" si="1"/>
        <v>0</v>
      </c>
      <c r="P44" s="18"/>
    </row>
    <row r="45" spans="1:16" x14ac:dyDescent="0.3">
      <c r="A45" t="s">
        <v>29</v>
      </c>
      <c r="C45" t="s">
        <v>37</v>
      </c>
      <c r="D45" t="s">
        <v>40</v>
      </c>
      <c r="G45" t="s">
        <v>39</v>
      </c>
      <c r="I45">
        <v>2</v>
      </c>
      <c r="J45" s="12"/>
      <c r="K45" s="13">
        <v>400</v>
      </c>
      <c r="L45" s="14">
        <f>(J45*I45) + (K45*I45*L3)</f>
        <v>48.96</v>
      </c>
      <c r="M45" s="15">
        <f>(J45*I45/L3) + (K45*I45)</f>
        <v>800</v>
      </c>
      <c r="N45" s="16">
        <f t="shared" si="0"/>
        <v>0</v>
      </c>
      <c r="O45" s="17">
        <f t="shared" si="1"/>
        <v>0</v>
      </c>
      <c r="P45" s="18"/>
    </row>
    <row r="46" spans="1:16" x14ac:dyDescent="0.3">
      <c r="A46" t="s">
        <v>41</v>
      </c>
      <c r="C46" t="s">
        <v>37</v>
      </c>
      <c r="D46" t="s">
        <v>31</v>
      </c>
      <c r="G46" t="s">
        <v>39</v>
      </c>
      <c r="I46">
        <v>2</v>
      </c>
      <c r="J46" s="12"/>
      <c r="K46" s="13">
        <v>0</v>
      </c>
      <c r="L46" s="14">
        <f>(J46*I46) + (K46*I46*L3)</f>
        <v>0</v>
      </c>
      <c r="M46" s="15">
        <f>(J46*I46/L3) + (K46*I46)</f>
        <v>0</v>
      </c>
      <c r="N46" s="16">
        <f t="shared" si="0"/>
        <v>0</v>
      </c>
      <c r="O46" s="17">
        <f t="shared" si="1"/>
        <v>0</v>
      </c>
      <c r="P46" s="18"/>
    </row>
    <row r="47" spans="1:16" x14ac:dyDescent="0.3">
      <c r="A47" t="s">
        <v>31</v>
      </c>
      <c r="C47" t="s">
        <v>37</v>
      </c>
      <c r="D47" t="s">
        <v>41</v>
      </c>
      <c r="G47" t="s">
        <v>39</v>
      </c>
      <c r="I47">
        <v>2</v>
      </c>
      <c r="J47" s="12"/>
      <c r="K47" s="13">
        <v>0</v>
      </c>
      <c r="L47" s="14">
        <f>(J47*I47) + (K47*I47*L3)</f>
        <v>0</v>
      </c>
      <c r="M47" s="15">
        <f>(J47*I47/L3) + (K47*I47)</f>
        <v>0</v>
      </c>
      <c r="N47" s="16">
        <f t="shared" si="0"/>
        <v>0</v>
      </c>
      <c r="O47" s="17">
        <f t="shared" si="1"/>
        <v>0</v>
      </c>
      <c r="P47" s="18"/>
    </row>
    <row r="48" spans="1:16" x14ac:dyDescent="0.3">
      <c r="A48" t="s">
        <v>42</v>
      </c>
      <c r="C48" t="s">
        <v>37</v>
      </c>
      <c r="D48" t="s">
        <v>32</v>
      </c>
      <c r="G48" t="s">
        <v>39</v>
      </c>
      <c r="I48">
        <v>2</v>
      </c>
      <c r="J48" s="12"/>
      <c r="K48" s="13">
        <v>600</v>
      </c>
      <c r="L48" s="14">
        <f>(J48*I48) + (K48*I48*L3)</f>
        <v>73.44</v>
      </c>
      <c r="M48" s="15">
        <f>(J48*I48/L3) + (K48*I48)</f>
        <v>1200</v>
      </c>
      <c r="N48" s="16">
        <f t="shared" si="0"/>
        <v>0</v>
      </c>
      <c r="O48" s="17">
        <f t="shared" si="1"/>
        <v>0</v>
      </c>
      <c r="P48" s="18"/>
    </row>
    <row r="49" spans="1:16" x14ac:dyDescent="0.3">
      <c r="A49" t="s">
        <v>32</v>
      </c>
      <c r="C49" t="s">
        <v>37</v>
      </c>
      <c r="D49" t="s">
        <v>42</v>
      </c>
      <c r="G49" t="s">
        <v>39</v>
      </c>
      <c r="I49">
        <v>2</v>
      </c>
      <c r="J49" s="12"/>
      <c r="K49" s="13">
        <v>600</v>
      </c>
      <c r="L49" s="14">
        <f>(J49*I49) + (K49*I49*L3)</f>
        <v>73.44</v>
      </c>
      <c r="M49" s="15">
        <f>(J49*I49/L3) + (K49*I49)</f>
        <v>1200</v>
      </c>
      <c r="N49" s="16">
        <f t="shared" si="0"/>
        <v>0</v>
      </c>
      <c r="O49" s="17">
        <f t="shared" si="1"/>
        <v>0</v>
      </c>
      <c r="P49" s="18"/>
    </row>
    <row r="50" spans="1:16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1"/>
      <c r="K50" s="22"/>
      <c r="L50" s="23"/>
      <c r="M50" s="24"/>
      <c r="N50" s="25"/>
      <c r="O50" s="26"/>
      <c r="P50" s="19"/>
    </row>
    <row r="51" spans="1:16" x14ac:dyDescent="0.3">
      <c r="L51" s="27">
        <f>SUM(L41:L50)</f>
        <v>416.15999999999997</v>
      </c>
      <c r="M51" s="28">
        <f>SUM(M41:M50)</f>
        <v>6800</v>
      </c>
      <c r="N51" s="29">
        <f>SUM(N41:N50)</f>
        <v>0</v>
      </c>
      <c r="O51" s="30">
        <f>SUM(O41:O50)</f>
        <v>0</v>
      </c>
    </row>
    <row r="53" spans="1:16" x14ac:dyDescent="0.3">
      <c r="A53" s="31" t="s">
        <v>52</v>
      </c>
      <c r="B53" s="31"/>
      <c r="C53" s="31"/>
      <c r="D53" s="31"/>
      <c r="E53" s="31" t="s">
        <v>15</v>
      </c>
      <c r="F53" s="31"/>
      <c r="G53" s="31" t="s">
        <v>50</v>
      </c>
      <c r="H53" s="31" t="s">
        <v>48</v>
      </c>
      <c r="I53" s="31" t="s">
        <v>51</v>
      </c>
      <c r="J53" s="32" t="s">
        <v>19</v>
      </c>
      <c r="K53" s="33" t="s">
        <v>20</v>
      </c>
      <c r="L53" s="7" t="s">
        <v>21</v>
      </c>
      <c r="M53" s="8" t="s">
        <v>22</v>
      </c>
      <c r="N53" s="9" t="s">
        <v>23</v>
      </c>
      <c r="O53" s="10" t="s">
        <v>24</v>
      </c>
      <c r="P53" s="11" t="s">
        <v>25</v>
      </c>
    </row>
    <row r="54" spans="1:16" x14ac:dyDescent="0.3">
      <c r="A54" t="s">
        <v>53</v>
      </c>
      <c r="I54">
        <v>2</v>
      </c>
      <c r="J54" s="12"/>
      <c r="K54" s="13">
        <v>750</v>
      </c>
      <c r="L54" s="14">
        <f>(J54*I54) + (K54*I54*L3)</f>
        <v>91.8</v>
      </c>
      <c r="M54" s="15">
        <f>(J54*I54/L3) + (K54*I54)</f>
        <v>1500</v>
      </c>
      <c r="N54" s="16">
        <f t="shared" ref="N54:N61" si="2">P54*L54</f>
        <v>0</v>
      </c>
      <c r="O54" s="17">
        <f t="shared" ref="O54:O61" si="3">P54*M54</f>
        <v>0</v>
      </c>
      <c r="P54" s="18"/>
    </row>
    <row r="55" spans="1:16" x14ac:dyDescent="0.3">
      <c r="A55" t="s">
        <v>61</v>
      </c>
      <c r="I55">
        <v>2</v>
      </c>
      <c r="J55" s="12"/>
      <c r="K55" s="13">
        <v>2500</v>
      </c>
      <c r="L55" s="14">
        <f>(J55*I55) + (K55*I55*L3)</f>
        <v>306</v>
      </c>
      <c r="M55" s="15">
        <f>(J55*I55/L3) + (K55*I55)</f>
        <v>5000</v>
      </c>
      <c r="N55" s="16">
        <f t="shared" si="2"/>
        <v>0</v>
      </c>
      <c r="O55" s="17">
        <f t="shared" si="3"/>
        <v>0</v>
      </c>
      <c r="P55" s="18"/>
    </row>
    <row r="56" spans="1:16" x14ac:dyDescent="0.3">
      <c r="A56" t="s">
        <v>54</v>
      </c>
      <c r="I56">
        <v>2</v>
      </c>
      <c r="J56" s="12"/>
      <c r="K56" s="13">
        <v>690</v>
      </c>
      <c r="L56" s="14">
        <f>(J56*I56) + (K56*I56*L3)</f>
        <v>84.456000000000003</v>
      </c>
      <c r="M56" s="15">
        <f>(J56*I56/L3) + (K56*I56)</f>
        <v>1380</v>
      </c>
      <c r="N56" s="16">
        <f t="shared" si="2"/>
        <v>0</v>
      </c>
      <c r="O56" s="17">
        <f t="shared" si="3"/>
        <v>0</v>
      </c>
      <c r="P56" s="18"/>
    </row>
    <row r="57" spans="1:16" x14ac:dyDescent="0.3">
      <c r="A57" t="s">
        <v>66</v>
      </c>
      <c r="I57">
        <v>2</v>
      </c>
      <c r="J57" s="12"/>
      <c r="K57" s="13">
        <v>2450</v>
      </c>
      <c r="L57" s="14">
        <f>(J57*I57) + (K57*I57*L3)</f>
        <v>299.88</v>
      </c>
      <c r="M57" s="15">
        <f>(J57*I57/L3) + (K57*I57)</f>
        <v>4900</v>
      </c>
      <c r="N57" s="16">
        <f t="shared" si="2"/>
        <v>0</v>
      </c>
      <c r="O57" s="17">
        <f t="shared" si="3"/>
        <v>0</v>
      </c>
      <c r="P57" s="18"/>
    </row>
    <row r="58" spans="1:16" x14ac:dyDescent="0.3">
      <c r="A58" t="s">
        <v>55</v>
      </c>
      <c r="I58">
        <v>2</v>
      </c>
      <c r="J58" s="12"/>
      <c r="K58" s="13">
        <v>0</v>
      </c>
      <c r="L58" s="14">
        <f>(J58*I58) + (K58*I58*L3)</f>
        <v>0</v>
      </c>
      <c r="M58" s="15">
        <f>(J58*I58/L3) + (K58*I58)</f>
        <v>0</v>
      </c>
      <c r="N58" s="16">
        <f t="shared" si="2"/>
        <v>0</v>
      </c>
      <c r="O58" s="17">
        <f t="shared" si="3"/>
        <v>0</v>
      </c>
      <c r="P58" s="18"/>
    </row>
    <row r="59" spans="1:16" x14ac:dyDescent="0.3">
      <c r="A59" t="s">
        <v>56</v>
      </c>
      <c r="I59">
        <v>2</v>
      </c>
      <c r="J59" s="12"/>
      <c r="K59" s="13">
        <v>1110</v>
      </c>
      <c r="L59" s="14">
        <f>(J59*I59) + (K59*I59*L3)</f>
        <v>135.864</v>
      </c>
      <c r="M59" s="15">
        <f>(J59*I59/L3) + (K59*I59)</f>
        <v>2220</v>
      </c>
      <c r="N59" s="16">
        <f t="shared" si="2"/>
        <v>0</v>
      </c>
      <c r="O59" s="17">
        <f t="shared" si="3"/>
        <v>0</v>
      </c>
      <c r="P59" s="18"/>
    </row>
    <row r="60" spans="1:16" x14ac:dyDescent="0.3">
      <c r="A60" t="s">
        <v>57</v>
      </c>
      <c r="I60">
        <v>2</v>
      </c>
      <c r="J60" s="12"/>
      <c r="K60" s="13">
        <v>990</v>
      </c>
      <c r="L60" s="14">
        <f>(J60*I60) + (K60*I60*L3)</f>
        <v>121.176</v>
      </c>
      <c r="M60" s="15">
        <f>(J60*I60/L3) + (K60*I60)</f>
        <v>1980</v>
      </c>
      <c r="N60" s="16">
        <f t="shared" si="2"/>
        <v>0</v>
      </c>
      <c r="O60" s="17">
        <f t="shared" si="3"/>
        <v>0</v>
      </c>
      <c r="P60" s="18"/>
    </row>
    <row r="61" spans="1:16" x14ac:dyDescent="0.3">
      <c r="A61" t="s">
        <v>58</v>
      </c>
      <c r="I61">
        <v>2</v>
      </c>
      <c r="J61" s="12"/>
      <c r="K61" s="13">
        <v>2000</v>
      </c>
      <c r="L61" s="14">
        <f>(J61*I61) + (K61*I61*L3)</f>
        <v>244.79999999999998</v>
      </c>
      <c r="M61" s="15">
        <f>(J61*I61/L3) + (K61*I61)</f>
        <v>4000</v>
      </c>
      <c r="N61" s="16">
        <f t="shared" si="2"/>
        <v>0</v>
      </c>
      <c r="O61" s="17">
        <f t="shared" si="3"/>
        <v>0</v>
      </c>
      <c r="P61" s="18"/>
    </row>
    <row r="62" spans="1:16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1"/>
      <c r="K62" s="22"/>
      <c r="L62" s="23"/>
      <c r="M62" s="24"/>
      <c r="N62" s="25"/>
      <c r="O62" s="26"/>
      <c r="P62" s="19"/>
    </row>
    <row r="63" spans="1:16" x14ac:dyDescent="0.3">
      <c r="L63" s="27">
        <f>SUM(L54:L62)</f>
        <v>1283.9759999999999</v>
      </c>
      <c r="M63" s="28">
        <f>SUM(M54:M62)</f>
        <v>20980</v>
      </c>
      <c r="N63" s="29">
        <f>SUM(N54:N62)</f>
        <v>0</v>
      </c>
      <c r="O63" s="30">
        <f>SUM(O54:O62)</f>
        <v>0</v>
      </c>
    </row>
    <row r="65" spans="1:16" x14ac:dyDescent="0.3">
      <c r="A65" s="31" t="s">
        <v>59</v>
      </c>
      <c r="B65" s="31"/>
      <c r="C65" s="31"/>
      <c r="D65" s="31"/>
      <c r="E65" s="31" t="s">
        <v>15</v>
      </c>
      <c r="F65" s="31" t="s">
        <v>12</v>
      </c>
      <c r="G65" s="31" t="s">
        <v>50</v>
      </c>
      <c r="H65" s="31" t="s">
        <v>48</v>
      </c>
      <c r="I65" s="31" t="s">
        <v>51</v>
      </c>
      <c r="J65" s="32" t="s">
        <v>19</v>
      </c>
      <c r="K65" s="33" t="s">
        <v>20</v>
      </c>
      <c r="L65" s="7" t="s">
        <v>21</v>
      </c>
      <c r="M65" s="8" t="s">
        <v>22</v>
      </c>
      <c r="N65" s="9" t="s">
        <v>23</v>
      </c>
      <c r="O65" s="10" t="s">
        <v>24</v>
      </c>
      <c r="P65" s="11" t="s">
        <v>25</v>
      </c>
    </row>
    <row r="66" spans="1:16" x14ac:dyDescent="0.3">
      <c r="A66" s="40" t="s">
        <v>68</v>
      </c>
      <c r="B66" s="40"/>
      <c r="C66" s="40"/>
      <c r="D66" s="40"/>
      <c r="E66" s="40"/>
      <c r="F66" s="40"/>
      <c r="G66" s="40"/>
      <c r="H66" s="40"/>
      <c r="I66" s="40"/>
      <c r="J66" s="41"/>
      <c r="K66" s="42"/>
      <c r="L66" s="43"/>
      <c r="M66" s="24">
        <f>SUM((M18+M28+M33+M38+M51+M63)*0.05)</f>
        <v>12334.5</v>
      </c>
      <c r="N66" s="44"/>
      <c r="O66" s="45"/>
      <c r="P66" s="46"/>
    </row>
    <row r="67" spans="1:16" x14ac:dyDescent="0.3">
      <c r="A67" s="20" t="s">
        <v>67</v>
      </c>
      <c r="B67" s="20"/>
      <c r="C67" s="20"/>
      <c r="D67" s="20"/>
      <c r="E67" s="20"/>
      <c r="F67" s="20"/>
      <c r="G67" s="20"/>
      <c r="H67" s="20"/>
      <c r="I67" s="20"/>
      <c r="J67" s="21"/>
      <c r="K67" s="22"/>
      <c r="L67" s="23"/>
      <c r="M67" s="24">
        <f>SUM((M18+M28+M33+M38+M51+M63)*0.05)</f>
        <v>12334.5</v>
      </c>
      <c r="N67" s="25"/>
      <c r="O67" s="26"/>
      <c r="P67" s="19"/>
    </row>
    <row r="68" spans="1:16" x14ac:dyDescent="0.3">
      <c r="L68" s="27">
        <f>SUM(L67:L67)</f>
        <v>0</v>
      </c>
      <c r="M68" s="28">
        <f>SUM(M66:P67)</f>
        <v>24669</v>
      </c>
      <c r="N68" s="29">
        <f>SUM(N67:N67)</f>
        <v>0</v>
      </c>
      <c r="O68" s="30">
        <f>SUM(O67:O67)</f>
        <v>0</v>
      </c>
    </row>
    <row r="70" spans="1:16" ht="15.6" x14ac:dyDescent="0.3">
      <c r="A70" s="2"/>
      <c r="B70" s="2"/>
      <c r="C70" s="2"/>
      <c r="D70" s="2"/>
      <c r="E70" s="2"/>
      <c r="F70" s="2"/>
      <c r="G70" s="2"/>
      <c r="H70" s="2"/>
      <c r="I70" s="2"/>
      <c r="J70" s="34" t="s">
        <v>60</v>
      </c>
      <c r="K70" s="35"/>
      <c r="L70" s="36">
        <f>L18+L28+L33+L38+L51+L63+L68</f>
        <v>15097.428</v>
      </c>
      <c r="M70" s="37">
        <f>M18+M28+M33+M38+M51+M63+M68</f>
        <v>271359</v>
      </c>
      <c r="N70" s="38">
        <f>N18+N28+N33+N38+N51+N63+N68</f>
        <v>0</v>
      </c>
      <c r="O70" s="39">
        <f>O18+O28+O33+O38+O51+O63+O68</f>
        <v>0</v>
      </c>
      <c r="P7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BA87-5C1A-497C-8979-DEF4C2C2249E}">
  <dimension ref="A1:P70"/>
  <sheetViews>
    <sheetView workbookViewId="0">
      <selection activeCell="C6" sqref="C6"/>
    </sheetView>
  </sheetViews>
  <sheetFormatPr defaultRowHeight="13.8" x14ac:dyDescent="0.3"/>
  <cols>
    <col min="1" max="1" width="2.88671875" customWidth="1"/>
    <col min="2" max="2" width="23" customWidth="1"/>
    <col min="3" max="3" width="5.44140625" customWidth="1"/>
    <col min="4" max="4" width="20.33203125" customWidth="1"/>
    <col min="5" max="5" width="10.44140625" customWidth="1"/>
    <col min="6" max="6" width="7.33203125" customWidth="1"/>
    <col min="7" max="7" width="9.109375" customWidth="1"/>
    <col min="8" max="8" width="10.44140625" customWidth="1"/>
    <col min="9" max="9" width="6.109375" customWidth="1"/>
    <col min="10" max="10" width="16" hidden="1" customWidth="1"/>
    <col min="11" max="11" width="16" customWidth="1"/>
    <col min="12" max="12" width="16" hidden="1" customWidth="1"/>
    <col min="13" max="13" width="16" customWidth="1"/>
    <col min="14" max="15" width="16" hidden="1" customWidth="1"/>
    <col min="16" max="16" width="12" hidden="1" customWidth="1"/>
  </cols>
  <sheetData>
    <row r="1" spans="1:16" ht="15.6" x14ac:dyDescent="0.3">
      <c r="A1" s="2" t="s">
        <v>0</v>
      </c>
    </row>
    <row r="3" spans="1:16" x14ac:dyDescent="0.3">
      <c r="A3" s="3" t="s">
        <v>1</v>
      </c>
      <c r="G3" s="3" t="s">
        <v>2</v>
      </c>
      <c r="K3" s="3" t="s">
        <v>3</v>
      </c>
      <c r="L3" s="3">
        <v>6.1199999999999997E-2</v>
      </c>
    </row>
    <row r="4" spans="1:16" x14ac:dyDescent="0.3">
      <c r="A4" s="3" t="s">
        <v>4</v>
      </c>
      <c r="C4" t="s">
        <v>65</v>
      </c>
      <c r="G4" t="s">
        <v>5</v>
      </c>
    </row>
    <row r="5" spans="1:16" x14ac:dyDescent="0.3">
      <c r="A5" s="3" t="s">
        <v>6</v>
      </c>
      <c r="C5">
        <v>2</v>
      </c>
      <c r="G5" t="s">
        <v>7</v>
      </c>
      <c r="K5" s="3" t="s">
        <v>8</v>
      </c>
      <c r="M5" t="s">
        <v>9</v>
      </c>
      <c r="O5" t="s">
        <v>10</v>
      </c>
      <c r="P5" s="1">
        <v>46133</v>
      </c>
    </row>
    <row r="6" spans="1:16" x14ac:dyDescent="0.3">
      <c r="A6" s="3" t="s">
        <v>11</v>
      </c>
      <c r="C6">
        <v>10</v>
      </c>
      <c r="K6" s="3" t="s">
        <v>13</v>
      </c>
    </row>
    <row r="8" spans="1:16" x14ac:dyDescent="0.3">
      <c r="A8" s="4" t="s">
        <v>14</v>
      </c>
      <c r="B8" s="4"/>
      <c r="C8" s="4"/>
      <c r="D8" s="4"/>
      <c r="E8" s="4" t="s">
        <v>15</v>
      </c>
      <c r="F8" s="4" t="s">
        <v>16</v>
      </c>
      <c r="G8" s="4" t="s">
        <v>17</v>
      </c>
      <c r="H8" s="4" t="s">
        <v>18</v>
      </c>
      <c r="I8" s="4" t="s">
        <v>6</v>
      </c>
      <c r="J8" s="5" t="s">
        <v>19</v>
      </c>
      <c r="K8" s="6" t="s">
        <v>20</v>
      </c>
      <c r="L8" s="7" t="s">
        <v>21</v>
      </c>
      <c r="M8" s="8" t="s">
        <v>22</v>
      </c>
      <c r="N8" s="9" t="s">
        <v>23</v>
      </c>
      <c r="O8" s="10" t="s">
        <v>24</v>
      </c>
      <c r="P8" s="11" t="s">
        <v>25</v>
      </c>
    </row>
    <row r="9" spans="1:16" x14ac:dyDescent="0.3">
      <c r="A9" t="s">
        <v>63</v>
      </c>
      <c r="H9" t="s">
        <v>27</v>
      </c>
      <c r="J9" s="12"/>
      <c r="K9" s="13"/>
      <c r="L9" s="14"/>
      <c r="M9" s="15"/>
      <c r="N9" s="16"/>
      <c r="O9" s="17"/>
      <c r="P9" s="18"/>
    </row>
    <row r="10" spans="1:16" x14ac:dyDescent="0.3">
      <c r="B10" t="s">
        <v>64</v>
      </c>
      <c r="F10">
        <v>2</v>
      </c>
      <c r="I10">
        <v>2</v>
      </c>
      <c r="J10" s="12"/>
      <c r="K10" s="13">
        <v>3500</v>
      </c>
      <c r="L10" s="14">
        <f>(J10*I10*F10) + (K10*I10*F10*L3)</f>
        <v>856.8</v>
      </c>
      <c r="M10" s="15">
        <f>(J10*I10*F10/L3) + (K10*I10*F10)</f>
        <v>14000</v>
      </c>
      <c r="N10" s="16">
        <f>P10*L10</f>
        <v>0</v>
      </c>
      <c r="O10" s="17">
        <f>P10*M10</f>
        <v>0</v>
      </c>
      <c r="P10" s="18"/>
    </row>
    <row r="11" spans="1:16" x14ac:dyDescent="0.3">
      <c r="A11" t="s">
        <v>29</v>
      </c>
      <c r="H11" t="s">
        <v>30</v>
      </c>
      <c r="J11" s="12"/>
      <c r="K11" s="13"/>
      <c r="L11" s="14"/>
      <c r="M11" s="15"/>
      <c r="N11" s="16"/>
      <c r="O11" s="17"/>
      <c r="P11" s="18"/>
    </row>
    <row r="12" spans="1:16" x14ac:dyDescent="0.3">
      <c r="B12" t="s">
        <v>28</v>
      </c>
      <c r="F12">
        <v>2</v>
      </c>
      <c r="I12">
        <v>2</v>
      </c>
      <c r="J12" s="12"/>
      <c r="K12" s="13">
        <v>1500</v>
      </c>
      <c r="L12" s="14">
        <f>(J12*I12*F12) + (K12*I12*F12*L3)</f>
        <v>367.2</v>
      </c>
      <c r="M12" s="15">
        <f>(J12*I12*F12/L3) + (K12*I12*F12)</f>
        <v>6000</v>
      </c>
      <c r="N12" s="16">
        <f>P12*L12</f>
        <v>0</v>
      </c>
      <c r="O12" s="17">
        <f>P12*M12</f>
        <v>0</v>
      </c>
      <c r="P12" s="18"/>
    </row>
    <row r="13" spans="1:16" x14ac:dyDescent="0.3">
      <c r="A13" t="s">
        <v>31</v>
      </c>
      <c r="H13" t="s">
        <v>62</v>
      </c>
      <c r="J13" s="12"/>
      <c r="K13" s="13"/>
      <c r="L13" s="14"/>
      <c r="M13" s="15"/>
      <c r="N13" s="16"/>
      <c r="O13" s="17"/>
      <c r="P13" s="18"/>
    </row>
    <row r="14" spans="1:16" x14ac:dyDescent="0.3">
      <c r="B14" t="s">
        <v>28</v>
      </c>
      <c r="F14">
        <v>2</v>
      </c>
      <c r="I14">
        <v>2</v>
      </c>
      <c r="J14" s="12"/>
      <c r="K14" s="13">
        <v>9395</v>
      </c>
      <c r="L14" s="14">
        <f>(J14*I14*F14) + (K14*I14*F14*L3)</f>
        <v>2299.8959999999997</v>
      </c>
      <c r="M14" s="15">
        <f>(J14*I14*F14/L3) + (K14*I14*F14)</f>
        <v>37580</v>
      </c>
      <c r="N14" s="16">
        <f>P14*L14</f>
        <v>0</v>
      </c>
      <c r="O14" s="17">
        <f>P14*M14</f>
        <v>0</v>
      </c>
      <c r="P14" s="18"/>
    </row>
    <row r="15" spans="1:16" x14ac:dyDescent="0.3">
      <c r="A15" t="s">
        <v>32</v>
      </c>
      <c r="H15" t="s">
        <v>27</v>
      </c>
      <c r="J15" s="12"/>
      <c r="K15" s="13"/>
      <c r="L15" s="14"/>
      <c r="M15" s="15"/>
      <c r="N15" s="16"/>
      <c r="O15" s="17"/>
      <c r="P15" s="18"/>
    </row>
    <row r="16" spans="1:16" x14ac:dyDescent="0.3">
      <c r="B16" t="s">
        <v>28</v>
      </c>
      <c r="F16">
        <v>3</v>
      </c>
      <c r="I16">
        <v>2</v>
      </c>
      <c r="J16" s="12"/>
      <c r="K16" s="13">
        <f>3721+629</f>
        <v>4350</v>
      </c>
      <c r="L16" s="14">
        <f>(J16*I16*F16) + (K16*I16*F16*L3)</f>
        <v>1597.32</v>
      </c>
      <c r="M16" s="15">
        <f>(J16*I16*F16/L3) + (K16*I16*F16)</f>
        <v>26100</v>
      </c>
      <c r="N16" s="16">
        <f>P16*L16</f>
        <v>0</v>
      </c>
      <c r="O16" s="17">
        <f>P16*M16</f>
        <v>0</v>
      </c>
      <c r="P16" s="18"/>
    </row>
    <row r="17" spans="1:16" x14ac:dyDescent="0.3">
      <c r="A17" s="20"/>
      <c r="B17" s="20"/>
      <c r="C17" s="20"/>
      <c r="D17" s="20"/>
      <c r="E17" s="20"/>
      <c r="F17" s="20"/>
      <c r="G17" s="20"/>
      <c r="H17" s="20"/>
      <c r="I17" s="20"/>
      <c r="J17" s="21"/>
      <c r="K17" s="22"/>
      <c r="L17" s="23"/>
      <c r="M17" s="24"/>
      <c r="N17" s="25"/>
      <c r="O17" s="26"/>
      <c r="P17" s="19"/>
    </row>
    <row r="18" spans="1:16" x14ac:dyDescent="0.3">
      <c r="L18" s="27">
        <f>SUM(L8:L17)</f>
        <v>5121.2159999999994</v>
      </c>
      <c r="M18" s="28">
        <f>SUM(M8:M17)</f>
        <v>83680</v>
      </c>
      <c r="N18" s="29">
        <f>SUM(N8:N17)</f>
        <v>0</v>
      </c>
      <c r="O18" s="30">
        <f>SUM(O8:O17)</f>
        <v>0</v>
      </c>
    </row>
    <row r="20" spans="1:16" x14ac:dyDescent="0.3">
      <c r="A20" s="31" t="s">
        <v>33</v>
      </c>
      <c r="B20" s="31"/>
      <c r="C20" s="31"/>
      <c r="D20" s="31"/>
      <c r="E20" s="31" t="s">
        <v>15</v>
      </c>
      <c r="F20" s="31"/>
      <c r="G20" s="31" t="s">
        <v>34</v>
      </c>
      <c r="H20" s="31" t="s">
        <v>35</v>
      </c>
      <c r="I20" s="31" t="s">
        <v>6</v>
      </c>
      <c r="J20" s="32" t="s">
        <v>19</v>
      </c>
      <c r="K20" s="33" t="s">
        <v>20</v>
      </c>
      <c r="L20" s="7" t="s">
        <v>21</v>
      </c>
      <c r="M20" s="8" t="s">
        <v>22</v>
      </c>
      <c r="N20" s="9" t="s">
        <v>23</v>
      </c>
      <c r="O20" s="10" t="s">
        <v>24</v>
      </c>
      <c r="P20" s="11" t="s">
        <v>25</v>
      </c>
    </row>
    <row r="21" spans="1:16" x14ac:dyDescent="0.3">
      <c r="J21" s="12"/>
      <c r="K21" s="13"/>
      <c r="L21" s="14"/>
      <c r="M21" s="15"/>
      <c r="N21" s="16"/>
      <c r="O21" s="17"/>
      <c r="P21" s="18"/>
    </row>
    <row r="22" spans="1:16" x14ac:dyDescent="0.3">
      <c r="A22" t="s">
        <v>36</v>
      </c>
      <c r="C22" t="s">
        <v>37</v>
      </c>
      <c r="D22" t="s">
        <v>38</v>
      </c>
      <c r="G22" t="s">
        <v>39</v>
      </c>
      <c r="H22" t="s">
        <v>39</v>
      </c>
      <c r="I22">
        <v>2</v>
      </c>
      <c r="J22" s="12"/>
      <c r="K22" s="13">
        <v>11810</v>
      </c>
      <c r="L22" s="14">
        <f>(J22*I22) + (K22*I22*L3)</f>
        <v>1445.5439999999999</v>
      </c>
      <c r="M22" s="15">
        <f>(J22*I22/L3) + (K22*I22)</f>
        <v>23620</v>
      </c>
      <c r="N22" s="16">
        <f>P22*L22</f>
        <v>0</v>
      </c>
      <c r="O22" s="17">
        <f>P22*M22</f>
        <v>0</v>
      </c>
      <c r="P22" s="18"/>
    </row>
    <row r="23" spans="1:16" x14ac:dyDescent="0.3">
      <c r="A23" t="s">
        <v>38</v>
      </c>
      <c r="C23" t="s">
        <v>37</v>
      </c>
      <c r="D23" t="s">
        <v>40</v>
      </c>
      <c r="G23" t="s">
        <v>39</v>
      </c>
      <c r="H23" t="s">
        <v>39</v>
      </c>
      <c r="I23">
        <v>2</v>
      </c>
      <c r="J23" s="12"/>
      <c r="K23" s="13">
        <v>13780</v>
      </c>
      <c r="L23" s="14">
        <f>(J23*I23) + (K23*I23*L3)</f>
        <v>1686.672</v>
      </c>
      <c r="M23" s="15">
        <f>(J23*I23/L3) + (K23*I23)</f>
        <v>27560</v>
      </c>
      <c r="N23" s="16">
        <f>P23*L23</f>
        <v>0</v>
      </c>
      <c r="O23" s="17">
        <f>P23*M23</f>
        <v>0</v>
      </c>
      <c r="P23" s="18"/>
    </row>
    <row r="24" spans="1:16" x14ac:dyDescent="0.3">
      <c r="A24" t="s">
        <v>40</v>
      </c>
      <c r="C24" t="s">
        <v>37</v>
      </c>
      <c r="D24" t="s">
        <v>41</v>
      </c>
      <c r="G24" t="s">
        <v>39</v>
      </c>
      <c r="H24" t="s">
        <v>39</v>
      </c>
      <c r="I24">
        <v>2</v>
      </c>
      <c r="J24" s="12"/>
      <c r="K24" s="13">
        <v>11820</v>
      </c>
      <c r="L24" s="14">
        <f>(J24*I24) + (K24*I24*L3)</f>
        <v>1446.768</v>
      </c>
      <c r="M24" s="15">
        <f>(J24*I24/L3) + (K24*I24)</f>
        <v>23640</v>
      </c>
      <c r="N24" s="16">
        <f>P24*L24</f>
        <v>0</v>
      </c>
      <c r="O24" s="17">
        <f>P24*M24</f>
        <v>0</v>
      </c>
      <c r="P24" s="18"/>
    </row>
    <row r="25" spans="1:16" x14ac:dyDescent="0.3">
      <c r="A25" t="s">
        <v>41</v>
      </c>
      <c r="C25" t="s">
        <v>37</v>
      </c>
      <c r="D25" t="s">
        <v>42</v>
      </c>
      <c r="G25" t="s">
        <v>39</v>
      </c>
      <c r="H25" t="s">
        <v>39</v>
      </c>
      <c r="I25">
        <v>2</v>
      </c>
      <c r="J25" s="12"/>
      <c r="K25" s="13">
        <v>11210</v>
      </c>
      <c r="L25" s="14">
        <f>(J25*I25) + (K25*I25*L3)</f>
        <v>1372.104</v>
      </c>
      <c r="M25" s="15">
        <f>(J25*I25/L3) + (K25*I25)</f>
        <v>22420</v>
      </c>
      <c r="N25" s="16">
        <f>P25*L25</f>
        <v>0</v>
      </c>
      <c r="O25" s="17">
        <f>P25*M25</f>
        <v>0</v>
      </c>
      <c r="P25" s="18"/>
    </row>
    <row r="26" spans="1:16" x14ac:dyDescent="0.3">
      <c r="A26" t="s">
        <v>42</v>
      </c>
      <c r="C26" t="s">
        <v>37</v>
      </c>
      <c r="D26" t="s">
        <v>36</v>
      </c>
      <c r="G26" t="s">
        <v>39</v>
      </c>
      <c r="H26" t="s">
        <v>39</v>
      </c>
      <c r="I26">
        <v>2</v>
      </c>
      <c r="J26" s="12"/>
      <c r="K26" s="13">
        <v>20580</v>
      </c>
      <c r="L26" s="14">
        <f>(J26*I26) + (K26*I26*L3)</f>
        <v>2518.9919999999997</v>
      </c>
      <c r="M26" s="15">
        <f>(J26*I26/L3) + (K26*I26)</f>
        <v>41160</v>
      </c>
      <c r="N26" s="16">
        <f>P26*L26</f>
        <v>0</v>
      </c>
      <c r="O26" s="17">
        <f>P26*M26</f>
        <v>0</v>
      </c>
      <c r="P26" s="18"/>
    </row>
    <row r="27" spans="1:16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1"/>
      <c r="K27" s="22"/>
      <c r="L27" s="23"/>
      <c r="M27" s="24"/>
      <c r="N27" s="25"/>
      <c r="O27" s="26"/>
      <c r="P27" s="19"/>
    </row>
    <row r="28" spans="1:16" x14ac:dyDescent="0.3">
      <c r="L28" s="27">
        <f>SUM(L21:L27)</f>
        <v>8470.08</v>
      </c>
      <c r="M28" s="28">
        <f>SUM(M21:M27)</f>
        <v>138400</v>
      </c>
      <c r="N28" s="29">
        <f>SUM(N21:N27)</f>
        <v>0</v>
      </c>
      <c r="O28" s="30">
        <f>SUM(O21:O27)</f>
        <v>0</v>
      </c>
    </row>
    <row r="29" spans="1:16" hidden="1" x14ac:dyDescent="0.3"/>
    <row r="30" spans="1:16" hidden="1" x14ac:dyDescent="0.3">
      <c r="A30" s="31" t="s">
        <v>43</v>
      </c>
      <c r="B30" s="31"/>
      <c r="C30" s="31"/>
      <c r="D30" s="31"/>
      <c r="E30" s="31" t="s">
        <v>15</v>
      </c>
      <c r="F30" s="31"/>
      <c r="G30" s="31" t="s">
        <v>34</v>
      </c>
      <c r="H30" s="31" t="s">
        <v>44</v>
      </c>
      <c r="I30" s="31" t="s">
        <v>6</v>
      </c>
      <c r="J30" s="32" t="s">
        <v>19</v>
      </c>
      <c r="K30" s="33" t="s">
        <v>20</v>
      </c>
      <c r="L30" s="7" t="s">
        <v>21</v>
      </c>
      <c r="M30" s="8" t="s">
        <v>22</v>
      </c>
      <c r="N30" s="9" t="s">
        <v>23</v>
      </c>
      <c r="O30" s="10" t="s">
        <v>24</v>
      </c>
      <c r="P30" s="11" t="s">
        <v>25</v>
      </c>
    </row>
    <row r="31" spans="1:16" hidden="1" x14ac:dyDescent="0.3">
      <c r="J31" s="12"/>
      <c r="K31" s="13"/>
      <c r="L31" s="14"/>
      <c r="M31" s="15"/>
      <c r="N31" s="16"/>
      <c r="O31" s="17"/>
      <c r="P31" s="18"/>
    </row>
    <row r="32" spans="1:16" hidden="1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1"/>
      <c r="K32" s="22"/>
      <c r="L32" s="23"/>
      <c r="M32" s="24"/>
      <c r="N32" s="25"/>
      <c r="O32" s="26"/>
      <c r="P32" s="19"/>
    </row>
    <row r="33" spans="1:16" hidden="1" x14ac:dyDescent="0.3">
      <c r="L33" s="27">
        <f>SUM(L31:L32)</f>
        <v>0</v>
      </c>
      <c r="M33" s="28">
        <f>SUM(M31:M32)</f>
        <v>0</v>
      </c>
      <c r="N33" s="29">
        <f>SUM(N31:N32)</f>
        <v>0</v>
      </c>
      <c r="O33" s="30">
        <f>SUM(O31:O32)</f>
        <v>0</v>
      </c>
    </row>
    <row r="34" spans="1:16" hidden="1" x14ac:dyDescent="0.3"/>
    <row r="35" spans="1:16" hidden="1" x14ac:dyDescent="0.3">
      <c r="A35" s="31" t="s">
        <v>45</v>
      </c>
      <c r="B35" s="31"/>
      <c r="C35" s="31"/>
      <c r="D35" s="31" t="s">
        <v>46</v>
      </c>
      <c r="E35" s="31" t="s">
        <v>15</v>
      </c>
      <c r="F35" s="31"/>
      <c r="G35" s="31" t="s">
        <v>47</v>
      </c>
      <c r="H35" s="31" t="s">
        <v>48</v>
      </c>
      <c r="I35" s="31" t="s">
        <v>12</v>
      </c>
      <c r="J35" s="32" t="s">
        <v>19</v>
      </c>
      <c r="K35" s="33" t="s">
        <v>20</v>
      </c>
      <c r="L35" s="7" t="s">
        <v>21</v>
      </c>
      <c r="M35" s="8" t="s">
        <v>22</v>
      </c>
      <c r="N35" s="9" t="s">
        <v>23</v>
      </c>
      <c r="O35" s="10" t="s">
        <v>24</v>
      </c>
      <c r="P35" s="11" t="s">
        <v>25</v>
      </c>
    </row>
    <row r="36" spans="1:16" hidden="1" x14ac:dyDescent="0.3">
      <c r="J36" s="12"/>
      <c r="K36" s="13"/>
      <c r="L36" s="14"/>
      <c r="M36" s="15"/>
      <c r="N36" s="16"/>
      <c r="O36" s="17"/>
      <c r="P36" s="18"/>
    </row>
    <row r="37" spans="1:16" hidden="1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1"/>
      <c r="K37" s="22"/>
      <c r="L37" s="23"/>
      <c r="M37" s="24"/>
      <c r="N37" s="25"/>
      <c r="O37" s="26"/>
      <c r="P37" s="19"/>
    </row>
    <row r="38" spans="1:16" hidden="1" x14ac:dyDescent="0.3">
      <c r="L38" s="27">
        <f>SUM(L36:L37)</f>
        <v>0</v>
      </c>
      <c r="M38" s="28">
        <f>SUM(M36:M37)</f>
        <v>0</v>
      </c>
      <c r="N38" s="29">
        <f>SUM(N36:N37)</f>
        <v>0</v>
      </c>
      <c r="O38" s="30">
        <f>SUM(O36:O37)</f>
        <v>0</v>
      </c>
    </row>
    <row r="40" spans="1:16" x14ac:dyDescent="0.3">
      <c r="A40" s="31" t="s">
        <v>49</v>
      </c>
      <c r="B40" s="31"/>
      <c r="C40" s="31"/>
      <c r="D40" s="31"/>
      <c r="E40" s="31" t="s">
        <v>15</v>
      </c>
      <c r="F40" s="31"/>
      <c r="G40" s="31" t="s">
        <v>50</v>
      </c>
      <c r="H40" s="31" t="s">
        <v>48</v>
      </c>
      <c r="I40" s="31" t="s">
        <v>51</v>
      </c>
      <c r="J40" s="32" t="s">
        <v>19</v>
      </c>
      <c r="K40" s="33" t="s">
        <v>20</v>
      </c>
      <c r="L40" s="7" t="s">
        <v>21</v>
      </c>
      <c r="M40" s="8" t="s">
        <v>22</v>
      </c>
      <c r="N40" s="9" t="s">
        <v>23</v>
      </c>
      <c r="O40" s="10" t="s">
        <v>24</v>
      </c>
      <c r="P40" s="11" t="s">
        <v>25</v>
      </c>
    </row>
    <row r="41" spans="1:16" x14ac:dyDescent="0.3">
      <c r="J41" s="12"/>
      <c r="K41" s="13"/>
      <c r="L41" s="14"/>
      <c r="M41" s="15"/>
      <c r="N41" s="16"/>
      <c r="O41" s="17"/>
      <c r="P41" s="18"/>
    </row>
    <row r="42" spans="1:16" x14ac:dyDescent="0.3">
      <c r="A42" t="s">
        <v>38</v>
      </c>
      <c r="C42" t="s">
        <v>37</v>
      </c>
      <c r="D42" t="s">
        <v>26</v>
      </c>
      <c r="G42" t="s">
        <v>39</v>
      </c>
      <c r="I42">
        <v>2</v>
      </c>
      <c r="J42" s="12"/>
      <c r="K42" s="13">
        <v>700</v>
      </c>
      <c r="L42" s="14">
        <f>(J42*I42) + (K42*I42*L3)</f>
        <v>85.679999999999993</v>
      </c>
      <c r="M42" s="15">
        <f>(J42*I42/L3) + (K42*I42)</f>
        <v>1400</v>
      </c>
      <c r="N42" s="16">
        <f t="shared" ref="N42:N49" si="0">P42*L42</f>
        <v>0</v>
      </c>
      <c r="O42" s="17">
        <f t="shared" ref="O42:O49" si="1">P42*M42</f>
        <v>0</v>
      </c>
      <c r="P42" s="18"/>
    </row>
    <row r="43" spans="1:16" x14ac:dyDescent="0.3">
      <c r="A43" t="s">
        <v>26</v>
      </c>
      <c r="C43" t="s">
        <v>37</v>
      </c>
      <c r="D43" t="s">
        <v>38</v>
      </c>
      <c r="G43" t="s">
        <v>39</v>
      </c>
      <c r="I43">
        <v>2</v>
      </c>
      <c r="J43" s="12"/>
      <c r="K43" s="13">
        <v>700</v>
      </c>
      <c r="L43" s="14">
        <f>(J43*I43) + (K43*I43*L3)</f>
        <v>85.679999999999993</v>
      </c>
      <c r="M43" s="15">
        <f>(J43*I43/L3) + (K43*I43)</f>
        <v>1400</v>
      </c>
      <c r="N43" s="16">
        <f t="shared" si="0"/>
        <v>0</v>
      </c>
      <c r="O43" s="17">
        <f t="shared" si="1"/>
        <v>0</v>
      </c>
      <c r="P43" s="18"/>
    </row>
    <row r="44" spans="1:16" x14ac:dyDescent="0.3">
      <c r="A44" t="s">
        <v>40</v>
      </c>
      <c r="C44" t="s">
        <v>37</v>
      </c>
      <c r="D44" t="s">
        <v>29</v>
      </c>
      <c r="G44" t="s">
        <v>39</v>
      </c>
      <c r="I44">
        <v>2</v>
      </c>
      <c r="J44" s="12"/>
      <c r="K44" s="13">
        <v>400</v>
      </c>
      <c r="L44" s="14">
        <f>(J44*I44) + (K44*I44*L3)</f>
        <v>48.96</v>
      </c>
      <c r="M44" s="15">
        <f>(J44*I44/L3) + (K44*I44)</f>
        <v>800</v>
      </c>
      <c r="N44" s="16">
        <f t="shared" si="0"/>
        <v>0</v>
      </c>
      <c r="O44" s="17">
        <f t="shared" si="1"/>
        <v>0</v>
      </c>
      <c r="P44" s="18"/>
    </row>
    <row r="45" spans="1:16" x14ac:dyDescent="0.3">
      <c r="A45" t="s">
        <v>29</v>
      </c>
      <c r="C45" t="s">
        <v>37</v>
      </c>
      <c r="D45" t="s">
        <v>40</v>
      </c>
      <c r="G45" t="s">
        <v>39</v>
      </c>
      <c r="I45">
        <v>2</v>
      </c>
      <c r="J45" s="12"/>
      <c r="K45" s="13">
        <v>400</v>
      </c>
      <c r="L45" s="14">
        <f>(J45*I45) + (K45*I45*L3)</f>
        <v>48.96</v>
      </c>
      <c r="M45" s="15">
        <f>(J45*I45/L3) + (K45*I45)</f>
        <v>800</v>
      </c>
      <c r="N45" s="16">
        <f t="shared" si="0"/>
        <v>0</v>
      </c>
      <c r="O45" s="17">
        <f t="shared" si="1"/>
        <v>0</v>
      </c>
      <c r="P45" s="18"/>
    </row>
    <row r="46" spans="1:16" x14ac:dyDescent="0.3">
      <c r="A46" t="s">
        <v>41</v>
      </c>
      <c r="C46" t="s">
        <v>37</v>
      </c>
      <c r="D46" t="s">
        <v>31</v>
      </c>
      <c r="G46" t="s">
        <v>39</v>
      </c>
      <c r="I46">
        <v>2</v>
      </c>
      <c r="J46" s="12"/>
      <c r="K46" s="13">
        <v>0</v>
      </c>
      <c r="L46" s="14">
        <f>(J46*I46) + (K46*I46*L3)</f>
        <v>0</v>
      </c>
      <c r="M46" s="15">
        <f>(J46*I46/L3) + (K46*I46)</f>
        <v>0</v>
      </c>
      <c r="N46" s="16">
        <f t="shared" si="0"/>
        <v>0</v>
      </c>
      <c r="O46" s="17">
        <f t="shared" si="1"/>
        <v>0</v>
      </c>
      <c r="P46" s="18"/>
    </row>
    <row r="47" spans="1:16" x14ac:dyDescent="0.3">
      <c r="A47" t="s">
        <v>31</v>
      </c>
      <c r="C47" t="s">
        <v>37</v>
      </c>
      <c r="D47" t="s">
        <v>41</v>
      </c>
      <c r="G47" t="s">
        <v>39</v>
      </c>
      <c r="I47">
        <v>2</v>
      </c>
      <c r="J47" s="12"/>
      <c r="K47" s="13">
        <v>0</v>
      </c>
      <c r="L47" s="14">
        <f>(J47*I47) + (K47*I47*L3)</f>
        <v>0</v>
      </c>
      <c r="M47" s="15">
        <f>(J47*I47/L3) + (K47*I47)</f>
        <v>0</v>
      </c>
      <c r="N47" s="16">
        <f t="shared" si="0"/>
        <v>0</v>
      </c>
      <c r="O47" s="17">
        <f t="shared" si="1"/>
        <v>0</v>
      </c>
      <c r="P47" s="18"/>
    </row>
    <row r="48" spans="1:16" x14ac:dyDescent="0.3">
      <c r="A48" t="s">
        <v>42</v>
      </c>
      <c r="C48" t="s">
        <v>37</v>
      </c>
      <c r="D48" t="s">
        <v>32</v>
      </c>
      <c r="G48" t="s">
        <v>39</v>
      </c>
      <c r="I48">
        <v>2</v>
      </c>
      <c r="J48" s="12"/>
      <c r="K48" s="13">
        <v>600</v>
      </c>
      <c r="L48" s="14">
        <f>(J48*I48) + (K48*I48*L3)</f>
        <v>73.44</v>
      </c>
      <c r="M48" s="15">
        <f>(J48*I48/L3) + (K48*I48)</f>
        <v>1200</v>
      </c>
      <c r="N48" s="16">
        <f t="shared" si="0"/>
        <v>0</v>
      </c>
      <c r="O48" s="17">
        <f t="shared" si="1"/>
        <v>0</v>
      </c>
      <c r="P48" s="18"/>
    </row>
    <row r="49" spans="1:16" x14ac:dyDescent="0.3">
      <c r="A49" t="s">
        <v>32</v>
      </c>
      <c r="C49" t="s">
        <v>37</v>
      </c>
      <c r="D49" t="s">
        <v>42</v>
      </c>
      <c r="G49" t="s">
        <v>39</v>
      </c>
      <c r="I49">
        <v>2</v>
      </c>
      <c r="J49" s="12"/>
      <c r="K49" s="13">
        <v>600</v>
      </c>
      <c r="L49" s="14">
        <f>(J49*I49) + (K49*I49*L3)</f>
        <v>73.44</v>
      </c>
      <c r="M49" s="15">
        <f>(J49*I49/L3) + (K49*I49)</f>
        <v>1200</v>
      </c>
      <c r="N49" s="16">
        <f t="shared" si="0"/>
        <v>0</v>
      </c>
      <c r="O49" s="17">
        <f t="shared" si="1"/>
        <v>0</v>
      </c>
      <c r="P49" s="18"/>
    </row>
    <row r="50" spans="1:16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1"/>
      <c r="K50" s="22"/>
      <c r="L50" s="23"/>
      <c r="M50" s="24"/>
      <c r="N50" s="25"/>
      <c r="O50" s="26"/>
      <c r="P50" s="19"/>
    </row>
    <row r="51" spans="1:16" x14ac:dyDescent="0.3">
      <c r="L51" s="27">
        <f>SUM(L41:L50)</f>
        <v>416.15999999999997</v>
      </c>
      <c r="M51" s="28">
        <f>SUM(M41:M50)</f>
        <v>6800</v>
      </c>
      <c r="N51" s="29">
        <f>SUM(N41:N50)</f>
        <v>0</v>
      </c>
      <c r="O51" s="30">
        <f>SUM(O41:O50)</f>
        <v>0</v>
      </c>
    </row>
    <row r="53" spans="1:16" x14ac:dyDescent="0.3">
      <c r="A53" s="31" t="s">
        <v>52</v>
      </c>
      <c r="B53" s="31"/>
      <c r="C53" s="31"/>
      <c r="D53" s="31"/>
      <c r="E53" s="31" t="s">
        <v>15</v>
      </c>
      <c r="F53" s="31"/>
      <c r="G53" s="31" t="s">
        <v>50</v>
      </c>
      <c r="H53" s="31" t="s">
        <v>48</v>
      </c>
      <c r="I53" s="31" t="s">
        <v>51</v>
      </c>
      <c r="J53" s="32" t="s">
        <v>19</v>
      </c>
      <c r="K53" s="33" t="s">
        <v>20</v>
      </c>
      <c r="L53" s="7" t="s">
        <v>21</v>
      </c>
      <c r="M53" s="8" t="s">
        <v>22</v>
      </c>
      <c r="N53" s="9" t="s">
        <v>23</v>
      </c>
      <c r="O53" s="10" t="s">
        <v>24</v>
      </c>
      <c r="P53" s="11" t="s">
        <v>25</v>
      </c>
    </row>
    <row r="54" spans="1:16" x14ac:dyDescent="0.3">
      <c r="A54" t="s">
        <v>53</v>
      </c>
      <c r="I54">
        <v>2</v>
      </c>
      <c r="J54" s="12"/>
      <c r="K54" s="13">
        <v>750</v>
      </c>
      <c r="L54" s="14">
        <f>(J54*I54) + (K54*I54*L3)</f>
        <v>91.8</v>
      </c>
      <c r="M54" s="15">
        <f>(J54*I54/L3) + (K54*I54)</f>
        <v>1500</v>
      </c>
      <c r="N54" s="16">
        <f t="shared" ref="N54:N61" si="2">P54*L54</f>
        <v>0</v>
      </c>
      <c r="O54" s="17">
        <f t="shared" ref="O54:O61" si="3">P54*M54</f>
        <v>0</v>
      </c>
      <c r="P54" s="18"/>
    </row>
    <row r="55" spans="1:16" x14ac:dyDescent="0.3">
      <c r="A55" t="s">
        <v>61</v>
      </c>
      <c r="I55">
        <v>2</v>
      </c>
      <c r="J55" s="12"/>
      <c r="K55" s="13">
        <v>2500</v>
      </c>
      <c r="L55" s="14">
        <f>(J55*I55) + (K55*I55*L3)</f>
        <v>306</v>
      </c>
      <c r="M55" s="15">
        <f>(J55*I55/L3) + (K55*I55)</f>
        <v>5000</v>
      </c>
      <c r="N55" s="16">
        <f t="shared" si="2"/>
        <v>0</v>
      </c>
      <c r="O55" s="17">
        <f t="shared" si="3"/>
        <v>0</v>
      </c>
      <c r="P55" s="18"/>
    </row>
    <row r="56" spans="1:16" x14ac:dyDescent="0.3">
      <c r="A56" t="s">
        <v>54</v>
      </c>
      <c r="I56">
        <v>2</v>
      </c>
      <c r="J56" s="12"/>
      <c r="K56" s="13">
        <v>690</v>
      </c>
      <c r="L56" s="14">
        <f>(J56*I56) + (K56*I56*L3)</f>
        <v>84.456000000000003</v>
      </c>
      <c r="M56" s="15">
        <f>(J56*I56/L3) + (K56*I56)</f>
        <v>1380</v>
      </c>
      <c r="N56" s="16">
        <f t="shared" si="2"/>
        <v>0</v>
      </c>
      <c r="O56" s="17">
        <f t="shared" si="3"/>
        <v>0</v>
      </c>
      <c r="P56" s="18"/>
    </row>
    <row r="57" spans="1:16" x14ac:dyDescent="0.3">
      <c r="A57" t="s">
        <v>66</v>
      </c>
      <c r="I57">
        <v>2</v>
      </c>
      <c r="J57" s="12"/>
      <c r="K57" s="13">
        <v>2450</v>
      </c>
      <c r="L57" s="14">
        <f>(J57*I57) + (K57*I57*L3)</f>
        <v>299.88</v>
      </c>
      <c r="M57" s="15">
        <f>(J57*I57/L3) + (K57*I57)</f>
        <v>4900</v>
      </c>
      <c r="N57" s="16">
        <f t="shared" si="2"/>
        <v>0</v>
      </c>
      <c r="O57" s="17">
        <f t="shared" si="3"/>
        <v>0</v>
      </c>
      <c r="P57" s="18"/>
    </row>
    <row r="58" spans="1:16" x14ac:dyDescent="0.3">
      <c r="A58" t="s">
        <v>55</v>
      </c>
      <c r="I58">
        <v>2</v>
      </c>
      <c r="J58" s="12"/>
      <c r="K58" s="13">
        <v>0</v>
      </c>
      <c r="L58" s="14">
        <f>(J58*I58) + (K58*I58*L3)</f>
        <v>0</v>
      </c>
      <c r="M58" s="15">
        <f>(J58*I58/L3) + (K58*I58)</f>
        <v>0</v>
      </c>
      <c r="N58" s="16">
        <f t="shared" si="2"/>
        <v>0</v>
      </c>
      <c r="O58" s="17">
        <f t="shared" si="3"/>
        <v>0</v>
      </c>
      <c r="P58" s="18"/>
    </row>
    <row r="59" spans="1:16" x14ac:dyDescent="0.3">
      <c r="A59" t="s">
        <v>56</v>
      </c>
      <c r="I59">
        <v>2</v>
      </c>
      <c r="J59" s="12"/>
      <c r="K59" s="13">
        <v>1110</v>
      </c>
      <c r="L59" s="14">
        <f>(J59*I59) + (K59*I59*L3)</f>
        <v>135.864</v>
      </c>
      <c r="M59" s="15">
        <f>(J59*I59/L3) + (K59*I59)</f>
        <v>2220</v>
      </c>
      <c r="N59" s="16">
        <f t="shared" si="2"/>
        <v>0</v>
      </c>
      <c r="O59" s="17">
        <f t="shared" si="3"/>
        <v>0</v>
      </c>
      <c r="P59" s="18"/>
    </row>
    <row r="60" spans="1:16" x14ac:dyDescent="0.3">
      <c r="A60" t="s">
        <v>57</v>
      </c>
      <c r="I60">
        <v>2</v>
      </c>
      <c r="J60" s="12"/>
      <c r="K60" s="13">
        <v>990</v>
      </c>
      <c r="L60" s="14">
        <f>(J60*I60) + (K60*I60*L3)</f>
        <v>121.176</v>
      </c>
      <c r="M60" s="15">
        <f>(J60*I60/L3) + (K60*I60)</f>
        <v>1980</v>
      </c>
      <c r="N60" s="16">
        <f t="shared" si="2"/>
        <v>0</v>
      </c>
      <c r="O60" s="17">
        <f t="shared" si="3"/>
        <v>0</v>
      </c>
      <c r="P60" s="18"/>
    </row>
    <row r="61" spans="1:16" x14ac:dyDescent="0.3">
      <c r="A61" t="s">
        <v>58</v>
      </c>
      <c r="I61">
        <v>2</v>
      </c>
      <c r="J61" s="12"/>
      <c r="K61" s="13">
        <v>2000</v>
      </c>
      <c r="L61" s="14">
        <f>(J61*I61) + (K61*I61*L3)</f>
        <v>244.79999999999998</v>
      </c>
      <c r="M61" s="15">
        <f>(J61*I61/L3) + (K61*I61)</f>
        <v>4000</v>
      </c>
      <c r="N61" s="16">
        <f t="shared" si="2"/>
        <v>0</v>
      </c>
      <c r="O61" s="17">
        <f t="shared" si="3"/>
        <v>0</v>
      </c>
      <c r="P61" s="18"/>
    </row>
    <row r="62" spans="1:16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1"/>
      <c r="K62" s="22"/>
      <c r="L62" s="23"/>
      <c r="M62" s="24"/>
      <c r="N62" s="25"/>
      <c r="O62" s="26"/>
      <c r="P62" s="19"/>
    </row>
    <row r="63" spans="1:16" x14ac:dyDescent="0.3">
      <c r="L63" s="27">
        <f>SUM(L54:L62)</f>
        <v>1283.9759999999999</v>
      </c>
      <c r="M63" s="28">
        <f>SUM(M54:M62)</f>
        <v>20980</v>
      </c>
      <c r="N63" s="29">
        <f>SUM(N54:N62)</f>
        <v>0</v>
      </c>
      <c r="O63" s="30">
        <f>SUM(O54:O62)</f>
        <v>0</v>
      </c>
    </row>
    <row r="65" spans="1:16" x14ac:dyDescent="0.3">
      <c r="A65" s="31" t="s">
        <v>59</v>
      </c>
      <c r="B65" s="31"/>
      <c r="C65" s="31"/>
      <c r="D65" s="31"/>
      <c r="E65" s="31" t="s">
        <v>15</v>
      </c>
      <c r="F65" s="31" t="s">
        <v>12</v>
      </c>
      <c r="G65" s="31" t="s">
        <v>50</v>
      </c>
      <c r="H65" s="31" t="s">
        <v>48</v>
      </c>
      <c r="I65" s="31" t="s">
        <v>51</v>
      </c>
      <c r="J65" s="32" t="s">
        <v>19</v>
      </c>
      <c r="K65" s="33" t="s">
        <v>20</v>
      </c>
      <c r="L65" s="7" t="s">
        <v>21</v>
      </c>
      <c r="M65" s="8" t="s">
        <v>22</v>
      </c>
      <c r="N65" s="9" t="s">
        <v>23</v>
      </c>
      <c r="O65" s="10" t="s">
        <v>24</v>
      </c>
      <c r="P65" s="11" t="s">
        <v>25</v>
      </c>
    </row>
    <row r="66" spans="1:16" x14ac:dyDescent="0.3">
      <c r="A66" s="40" t="s">
        <v>68</v>
      </c>
      <c r="B66" s="40"/>
      <c r="C66" s="40"/>
      <c r="D66" s="40"/>
      <c r="E66" s="40"/>
      <c r="F66" s="40"/>
      <c r="G66" s="40"/>
      <c r="H66" s="40"/>
      <c r="I66" s="40"/>
      <c r="J66" s="41"/>
      <c r="K66" s="42"/>
      <c r="L66" s="43"/>
      <c r="M66" s="24">
        <f>SUM((M18+M28+M33+M38+M51+M63)*0.05)</f>
        <v>12493</v>
      </c>
      <c r="N66" s="44"/>
      <c r="O66" s="45"/>
      <c r="P66" s="46"/>
    </row>
    <row r="67" spans="1:16" x14ac:dyDescent="0.3">
      <c r="A67" s="20" t="s">
        <v>67</v>
      </c>
      <c r="B67" s="20"/>
      <c r="C67" s="20"/>
      <c r="D67" s="20"/>
      <c r="E67" s="20"/>
      <c r="F67" s="20"/>
      <c r="G67" s="20"/>
      <c r="H67" s="20"/>
      <c r="I67" s="20"/>
      <c r="J67" s="21"/>
      <c r="K67" s="22"/>
      <c r="L67" s="23"/>
      <c r="M67" s="24">
        <f>SUM((M18+M28+M33+M38+M51+M63)*0.05)</f>
        <v>12493</v>
      </c>
      <c r="N67" s="25"/>
      <c r="O67" s="26"/>
      <c r="P67" s="19"/>
    </row>
    <row r="68" spans="1:16" x14ac:dyDescent="0.3">
      <c r="L68" s="27">
        <f>SUM(L67:L67)</f>
        <v>0</v>
      </c>
      <c r="M68" s="28">
        <f>SUM(M66:P67)</f>
        <v>24986</v>
      </c>
      <c r="N68" s="29">
        <f>SUM(N67:N67)</f>
        <v>0</v>
      </c>
      <c r="O68" s="30">
        <f>SUM(O67:O67)</f>
        <v>0</v>
      </c>
    </row>
    <row r="70" spans="1:16" ht="15.6" x14ac:dyDescent="0.3">
      <c r="A70" s="2"/>
      <c r="B70" s="2"/>
      <c r="C70" s="2"/>
      <c r="D70" s="2"/>
      <c r="E70" s="2"/>
      <c r="F70" s="2"/>
      <c r="G70" s="2"/>
      <c r="H70" s="2"/>
      <c r="I70" s="2"/>
      <c r="J70" s="34" t="s">
        <v>60</v>
      </c>
      <c r="K70" s="35"/>
      <c r="L70" s="36">
        <f>L18+L28+L33+L38+L51+L63+L68</f>
        <v>15291.431999999999</v>
      </c>
      <c r="M70" s="37">
        <f>M18+M28+M33+M38+M51+M63+M68</f>
        <v>274846</v>
      </c>
      <c r="N70" s="38">
        <f>N18+N28+N33+N38+N51+N63+N68</f>
        <v>0</v>
      </c>
      <c r="O70" s="39">
        <f>O18+O28+O33+O38+O51+O63+O68</f>
        <v>0</v>
      </c>
      <c r="P7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Till October  (2)</vt:lpstr>
      <vt:lpstr>2027 Till October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Shavuka</dc:creator>
  <cp:lastModifiedBy>George</cp:lastModifiedBy>
  <dcterms:created xsi:type="dcterms:W3CDTF">2026-04-21T08:23:11Z</dcterms:created>
  <dcterms:modified xsi:type="dcterms:W3CDTF">2026-07-02T09:37:35Z</dcterms:modified>
</cp:coreProperties>
</file>